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6EE4627-9E36-4E45-91BF-BF18589ABD3E}" xr6:coauthVersionLast="47" xr6:coauthVersionMax="47" xr10:uidLastSave="{00000000-0000-0000-0000-000000000000}"/>
  <bookViews>
    <workbookView xWindow="-98" yWindow="-98" windowWidth="20715" windowHeight="13155" tabRatio="720" xr2:uid="{00000000-000D-0000-FFFF-FFFF00000000}"/>
  </bookViews>
  <sheets>
    <sheet name="Thu 9 thang " sheetId="16" r:id="rId1"/>
    <sheet name="Chi 09 " sheetId="17" r:id="rId2"/>
    <sheet name="QLNS" sheetId="13" r:id="rId3"/>
  </sheets>
  <definedNames>
    <definedName name="_xlnm.Print_Titles" localSheetId="1">'Chi 09 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3" l="1"/>
  <c r="A3" i="13"/>
  <c r="H35" i="16"/>
  <c r="H33" i="16"/>
  <c r="H34" i="16"/>
  <c r="L10" i="17"/>
  <c r="L26" i="17"/>
  <c r="L24" i="17"/>
  <c r="L8" i="17"/>
  <c r="K8" i="17"/>
  <c r="H25" i="16"/>
  <c r="H20" i="16"/>
  <c r="H19" i="16"/>
  <c r="H14" i="16"/>
  <c r="H13" i="16"/>
  <c r="H12" i="16"/>
  <c r="H11" i="16"/>
  <c r="H10" i="16"/>
  <c r="I35" i="16"/>
  <c r="I9" i="16"/>
  <c r="H9" i="16"/>
  <c r="J29" i="17"/>
  <c r="I29" i="17"/>
  <c r="K29" i="17"/>
  <c r="J41" i="16"/>
  <c r="F12" i="17" l="1"/>
  <c r="J13" i="16" l="1"/>
  <c r="J14" i="16"/>
  <c r="J19" i="16"/>
  <c r="J20" i="16"/>
  <c r="J22" i="16"/>
  <c r="J23" i="16"/>
  <c r="J24" i="16"/>
  <c r="I11" i="17"/>
  <c r="J11" i="17"/>
  <c r="J12" i="17"/>
  <c r="C13" i="17" l="1"/>
  <c r="I13" i="17" s="1"/>
  <c r="J10" i="17"/>
  <c r="I10" i="17"/>
  <c r="D13" i="17" l="1"/>
  <c r="J13" i="17" s="1"/>
  <c r="G12" i="17"/>
  <c r="D9" i="17"/>
  <c r="J25" i="16"/>
  <c r="K25" i="16"/>
  <c r="F13" i="16"/>
  <c r="E23" i="16"/>
  <c r="E26" i="16"/>
  <c r="F21" i="17"/>
  <c r="F12" i="16"/>
  <c r="E35" i="16"/>
  <c r="E34" i="16"/>
  <c r="E30" i="16"/>
  <c r="E25" i="16"/>
  <c r="E24" i="16"/>
  <c r="E22" i="16"/>
  <c r="E20" i="16"/>
  <c r="E19" i="16"/>
  <c r="E14" i="16"/>
  <c r="F17" i="17"/>
  <c r="F18" i="17"/>
  <c r="F19" i="17"/>
  <c r="F20" i="17"/>
  <c r="F15" i="17"/>
  <c r="F13" i="17"/>
  <c r="F11" i="17"/>
  <c r="F10" i="17"/>
  <c r="F27" i="17"/>
  <c r="F26" i="17"/>
  <c r="F25" i="17"/>
  <c r="F24" i="17"/>
  <c r="F23" i="17"/>
  <c r="F16" i="17"/>
  <c r="F29" i="17"/>
  <c r="G13" i="13"/>
  <c r="G9" i="13"/>
  <c r="G8" i="13" s="1"/>
  <c r="G15" i="13"/>
  <c r="H14" i="17"/>
  <c r="H9" i="17"/>
  <c r="H8" i="17" s="1"/>
  <c r="G33" i="16"/>
  <c r="G12" i="16"/>
  <c r="G11" i="16" s="1"/>
  <c r="G10" i="16" s="1"/>
  <c r="G9" i="16" s="1"/>
  <c r="F11" i="16" l="1"/>
  <c r="A3" i="17"/>
  <c r="F10" i="16" l="1"/>
  <c r="E13" i="16"/>
  <c r="E12" i="16" s="1"/>
  <c r="E11" i="16" s="1"/>
  <c r="E10" i="16" s="1"/>
  <c r="E33" i="16"/>
  <c r="L29" i="17"/>
  <c r="K27" i="17"/>
  <c r="L25" i="17"/>
  <c r="L23" i="17"/>
  <c r="G22" i="17"/>
  <c r="L21" i="17"/>
  <c r="L20" i="17"/>
  <c r="L19" i="17"/>
  <c r="L17" i="17"/>
  <c r="K17" i="17"/>
  <c r="L16" i="17"/>
  <c r="L15" i="17"/>
  <c r="D14" i="17"/>
  <c r="C14" i="17"/>
  <c r="L11" i="17"/>
  <c r="K11" i="17"/>
  <c r="K10" i="17"/>
  <c r="G9" i="17"/>
  <c r="E9" i="17"/>
  <c r="C9" i="17"/>
  <c r="I34" i="16"/>
  <c r="F33" i="16"/>
  <c r="I33" i="16" s="1"/>
  <c r="D33" i="16"/>
  <c r="I30" i="16"/>
  <c r="H30" i="16"/>
  <c r="I26" i="16"/>
  <c r="H26" i="16"/>
  <c r="I24" i="16"/>
  <c r="H24" i="16"/>
  <c r="I23" i="16"/>
  <c r="H23" i="16"/>
  <c r="I22" i="16"/>
  <c r="H22" i="16"/>
  <c r="I20" i="16"/>
  <c r="I19" i="16"/>
  <c r="I14" i="16"/>
  <c r="I13" i="16"/>
  <c r="D12" i="16"/>
  <c r="C12" i="16"/>
  <c r="K15" i="16" s="1"/>
  <c r="K16" i="16" s="1"/>
  <c r="B12" i="16"/>
  <c r="B11" i="16" s="1"/>
  <c r="B10" i="16" s="1"/>
  <c r="B9" i="16" s="1"/>
  <c r="C11" i="16"/>
  <c r="J12" i="16" l="1"/>
  <c r="J9" i="17"/>
  <c r="C10" i="16"/>
  <c r="J11" i="16"/>
  <c r="I9" i="17"/>
  <c r="G14" i="17"/>
  <c r="L14" i="17" s="1"/>
  <c r="F22" i="17"/>
  <c r="F14" i="17" s="1"/>
  <c r="F9" i="16"/>
  <c r="C8" i="17"/>
  <c r="L9" i="17"/>
  <c r="I12" i="16"/>
  <c r="F9" i="17"/>
  <c r="D8" i="17"/>
  <c r="E14" i="17"/>
  <c r="D11" i="16"/>
  <c r="K9" i="17"/>
  <c r="L22" i="17"/>
  <c r="D9" i="13"/>
  <c r="C9" i="13"/>
  <c r="G8" i="17" l="1"/>
  <c r="C9" i="16"/>
  <c r="J10" i="16"/>
  <c r="E8" i="17"/>
  <c r="J8" i="17" s="1"/>
  <c r="J14" i="17"/>
  <c r="I14" i="17"/>
  <c r="K14" i="17"/>
  <c r="I8" i="17"/>
  <c r="D10" i="16"/>
  <c r="F8" i="17"/>
  <c r="D9" i="16" l="1"/>
  <c r="J9" i="16" s="1"/>
  <c r="K10" i="16"/>
  <c r="F17" i="13"/>
  <c r="H17" i="13" s="1"/>
  <c r="F18" i="13"/>
  <c r="H18" i="13" s="1"/>
  <c r="F19" i="13"/>
  <c r="F20" i="13"/>
  <c r="H20" i="13" s="1"/>
  <c r="F21" i="13"/>
  <c r="H21" i="13" s="1"/>
  <c r="F22" i="13"/>
  <c r="H22" i="13" s="1"/>
  <c r="F23" i="13"/>
  <c r="H23" i="13" s="1"/>
  <c r="F24" i="13"/>
  <c r="H24" i="13" s="1"/>
  <c r="F25" i="13"/>
  <c r="F26" i="13"/>
  <c r="F27" i="13"/>
  <c r="H27" i="13" s="1"/>
  <c r="F28" i="13"/>
  <c r="H28" i="13" s="1"/>
  <c r="F29" i="13"/>
  <c r="H29" i="13" s="1"/>
  <c r="F30" i="13"/>
  <c r="H30" i="13" s="1"/>
  <c r="F31" i="13"/>
  <c r="H31" i="13" s="1"/>
  <c r="F16" i="13"/>
  <c r="E16" i="13" s="1"/>
  <c r="H25" i="13"/>
  <c r="H26" i="13"/>
  <c r="H19" i="13"/>
  <c r="H16" i="13" l="1"/>
  <c r="D13" i="13" l="1"/>
  <c r="F13" i="13"/>
  <c r="F15" i="13"/>
  <c r="C15" i="13"/>
  <c r="F12" i="13"/>
  <c r="F11" i="13"/>
  <c r="H11" i="13" s="1"/>
  <c r="F10" i="13"/>
  <c r="F9" i="13" s="1"/>
  <c r="H9" i="13" s="1"/>
  <c r="E14" i="13"/>
  <c r="E13" i="13" s="1"/>
  <c r="E17" i="13"/>
  <c r="E18" i="13"/>
  <c r="E19" i="13"/>
  <c r="E20" i="13"/>
  <c r="E21" i="13"/>
  <c r="E22" i="13"/>
  <c r="E26" i="13"/>
  <c r="E27" i="13"/>
  <c r="E31" i="13"/>
  <c r="D30" i="13"/>
  <c r="E30" i="13" s="1"/>
  <c r="D29" i="13"/>
  <c r="E29" i="13" s="1"/>
  <c r="D28" i="13"/>
  <c r="E28" i="13" s="1"/>
  <c r="D25" i="13"/>
  <c r="E25" i="13" s="1"/>
  <c r="D24" i="13"/>
  <c r="D23" i="13"/>
  <c r="E23" i="13" s="1"/>
  <c r="C13" i="13"/>
  <c r="H14" i="13"/>
  <c r="H13" i="13" l="1"/>
  <c r="H10" i="13"/>
  <c r="E12" i="13"/>
  <c r="H12" i="13"/>
  <c r="E11" i="13"/>
  <c r="D15" i="13"/>
  <c r="D8" i="13" s="1"/>
  <c r="E10" i="13"/>
  <c r="C8" i="13"/>
  <c r="K8" i="13" l="1"/>
  <c r="E9" i="13"/>
  <c r="E8" i="13" s="1"/>
  <c r="E24" i="13" l="1"/>
  <c r="E15" i="13" s="1"/>
  <c r="F8" i="13"/>
  <c r="H8" i="13" s="1"/>
  <c r="I25" i="16"/>
  <c r="I10" i="16" l="1"/>
  <c r="I11" i="16"/>
  <c r="E36" i="16"/>
  <c r="E37" i="16"/>
  <c r="E9" i="16" s="1"/>
</calcChain>
</file>

<file path=xl/sharedStrings.xml><?xml version="1.0" encoding="utf-8"?>
<sst xmlns="http://schemas.openxmlformats.org/spreadsheetml/2006/main" count="131" uniqueCount="113">
  <si>
    <t>Nội dung</t>
  </si>
  <si>
    <t>I</t>
  </si>
  <si>
    <t>II</t>
  </si>
  <si>
    <t>Chi thường xuyên</t>
  </si>
  <si>
    <t>Stt</t>
  </si>
  <si>
    <t>Tổng cộng</t>
  </si>
  <si>
    <t>Tỉnh giao</t>
  </si>
  <si>
    <t>Dự toán tỉnh giao (%)</t>
  </si>
  <si>
    <t>*THU NGÂN SÁCH NHÀ NƯỚC</t>
  </si>
  <si>
    <t>A.Thu NSNN trên địa bàn</t>
  </si>
  <si>
    <t>I.Các khoản thu cân đối ngân sách</t>
  </si>
  <si>
    <t>1/Thu từ khu vực kinh tế NQD</t>
  </si>
  <si>
    <t>a.Thuế GTGT</t>
  </si>
  <si>
    <t>b.Thuế thu nhập doanh nghiệp</t>
  </si>
  <si>
    <t>c.Thuế môn bài</t>
  </si>
  <si>
    <t>d.Thuế Tài nguyên (NS tỉnh hưởng)</t>
  </si>
  <si>
    <t>e.Thuế tiêu thụ đặc biệt</t>
  </si>
  <si>
    <t>f.Thu khác ngoài quốc doanh</t>
  </si>
  <si>
    <t>2/Thuế thu nhập cá nhân</t>
  </si>
  <si>
    <t>3/Lệ phí trước bạ</t>
  </si>
  <si>
    <t>4/Thuế sử dụng đất NN</t>
  </si>
  <si>
    <t>5/Thuế sử dụng đất phi nông nghiệp</t>
  </si>
  <si>
    <t>6/Thu phí, lệ phí</t>
  </si>
  <si>
    <t>7/Thu tiền cho thuê đất, thuê mặt nước</t>
  </si>
  <si>
    <t>8/Tiền sử dụng đất</t>
  </si>
  <si>
    <t>9/Thu khác ngân sách</t>
  </si>
  <si>
    <t xml:space="preserve"> -Các khoản thu khác của ngân sách TX</t>
  </si>
  <si>
    <t xml:space="preserve"> -Các khoản thu tại xã, phường</t>
  </si>
  <si>
    <t>-Thu hồi các khoản chi năm trước</t>
  </si>
  <si>
    <t>II.Các khoản Thu để lại chi qua CĐNS</t>
  </si>
  <si>
    <t>B.Thu bổ sung từ ngân sách Tỉnh</t>
  </si>
  <si>
    <t xml:space="preserve"> -Bổ sung cân đối ngân sách</t>
  </si>
  <si>
    <t xml:space="preserve"> -Bổ sung có mục tiêu</t>
  </si>
  <si>
    <t>C. Thu kết dư</t>
  </si>
  <si>
    <t>Tổng chi NS địa phương</t>
  </si>
  <si>
    <t>Chi Quốc phòng</t>
  </si>
  <si>
    <t>Chi giáo dục, đào tạo và dạy nghề</t>
  </si>
  <si>
    <t>Chi khoa học và công nghệ</t>
  </si>
  <si>
    <t>Chi văn hóa thông tin</t>
  </si>
  <si>
    <t>Chi phát thanh truyền hình</t>
  </si>
  <si>
    <t>Chi thể dục thể thao</t>
  </si>
  <si>
    <t>Chi bảo vệ môi trường</t>
  </si>
  <si>
    <t>Chi các hoạt động kinh tế</t>
  </si>
  <si>
    <t>Chi quản lý NN, đảng, đoàn thể</t>
  </si>
  <si>
    <t>Chi đảm bảo xã hội</t>
  </si>
  <si>
    <t>Chi khác ngân sách</t>
  </si>
  <si>
    <t>IV</t>
  </si>
  <si>
    <t xml:space="preserve">Dự phòng </t>
  </si>
  <si>
    <t>10/Thu khác tại xã</t>
  </si>
  <si>
    <t>STT</t>
  </si>
  <si>
    <t>HĐND Thành phố giao</t>
  </si>
  <si>
    <t xml:space="preserve">HĐND Thành phố quyết </t>
  </si>
  <si>
    <t>Dự toán HĐND thành phố quyết (%)</t>
  </si>
  <si>
    <t>Các nhiệm vụ chi còn lại</t>
  </si>
  <si>
    <t>Đvt: triệu đồng</t>
  </si>
  <si>
    <t>TÊN ĐƠN VỊ</t>
  </si>
  <si>
    <t>Ghi chú</t>
  </si>
  <si>
    <t>Sự nghiệp kinh tế</t>
  </si>
  <si>
    <t>Trung tâm Dịch vụ nông nghiệp</t>
  </si>
  <si>
    <t>Đội Quản lý Trật tự đô thị</t>
  </si>
  <si>
    <t>Sự nghiệp Văn hóa</t>
  </si>
  <si>
    <t>III</t>
  </si>
  <si>
    <t>Sự nghiệp giáo dục - Đào tạo</t>
  </si>
  <si>
    <t>Trường THCS An Thạnh</t>
  </si>
  <si>
    <t>Trường THCS An Bình A</t>
  </si>
  <si>
    <t>Trường THCS An Bình B</t>
  </si>
  <si>
    <t>Trường THCS Bình Thạnh</t>
  </si>
  <si>
    <t>Trường THCS Tân Hội</t>
  </si>
  <si>
    <t>Trường TH &amp; THCS An Lạc</t>
  </si>
  <si>
    <t>Trường TH &amp; THCS An Lộc</t>
  </si>
  <si>
    <t>Trường Mầm non Hướng Dương</t>
  </si>
  <si>
    <t>Trường Mầm non An Thạnh</t>
  </si>
  <si>
    <t>Trường Mầm non An Lạc</t>
  </si>
  <si>
    <t>Trường Mầm non An Lộc</t>
  </si>
  <si>
    <t>Trường Mầm non An Bình A</t>
  </si>
  <si>
    <t>Trường Mầm non An Bình B</t>
  </si>
  <si>
    <t>Trường Mầm non Tân Hội</t>
  </si>
  <si>
    <t>Trường Mầm non Bình Thạnh</t>
  </si>
  <si>
    <t>Trung tâm Văn hoá - Thể thao và Truyền thanh</t>
  </si>
  <si>
    <t>Biểu số 01</t>
  </si>
  <si>
    <t>Biểu số 02</t>
  </si>
  <si>
    <t>Biểu số 03</t>
  </si>
  <si>
    <t>Dự toán năm 2024</t>
  </si>
  <si>
    <t>Dự toán 2024</t>
  </si>
  <si>
    <t>11/Thu đóng góp khác</t>
  </si>
  <si>
    <t>D. Thu chuyển nguồn (*)</t>
  </si>
  <si>
    <t xml:space="preserve">Chi đầu tư XDCB </t>
  </si>
  <si>
    <t>Chi nguồn sử dụng đất</t>
  </si>
  <si>
    <t>Chi An Ninh</t>
  </si>
  <si>
    <t>Chi nộp ngân sách cấp trên</t>
  </si>
  <si>
    <t>Nguồn tỉnh bổ sung có mục tiêu</t>
  </si>
  <si>
    <t>ƯỚC CHI NGÂN SÁCH THÀNH PHỐ 9 THÁNG ĐẦU NĂM 2024</t>
  </si>
  <si>
    <t xml:space="preserve">Ban Quản lý Chợ và Dịch vụ công cộng </t>
  </si>
  <si>
    <t>ƯỚC THỰC HIỆN THU - CHI ĐỂ LẠI QUẢN LÝ QUA CÂN ĐỐI 9 THÁNG ĐẦU NĂM 2024</t>
  </si>
  <si>
    <t>Dự báo thực hiện 3 tháng cuối năm 2024</t>
  </si>
  <si>
    <t>Dự báo thực hiện  năm 2024</t>
  </si>
  <si>
    <t>Ước thực hiện thu 9 tháng năm 2024</t>
  </si>
  <si>
    <t>Chi đầu tư XDCB tập trung</t>
  </si>
  <si>
    <t>ƯỚC THU NGÂN SÁCH THÀNH PHỐ 9 THÁNG ĐẦU NĂM 2024</t>
  </si>
  <si>
    <t>So sánh ước thực hiện cả năm so với dự toán năm 2024</t>
  </si>
  <si>
    <t>So sánh ƯTH cả năm so Dự toán (%)</t>
  </si>
  <si>
    <t>E. Thu ngân sách cấp dưới nộp ngân sách cấp trên</t>
  </si>
  <si>
    <t>Dự toán năm 2025</t>
  </si>
  <si>
    <t>Nguồn tăng thu TK chi</t>
  </si>
  <si>
    <t>Ước thực hiện 9 tháng so với dự toán năm 2024</t>
  </si>
  <si>
    <t>Ước thực hiện cả năm so với dự toán năm 2024</t>
  </si>
  <si>
    <t>Ước thực hiện 9 tháng đầu năm 2024</t>
  </si>
  <si>
    <t>8=6/2</t>
  </si>
  <si>
    <t>9=6/3</t>
  </si>
  <si>
    <t>7=6/3</t>
  </si>
  <si>
    <t>8=6/4</t>
  </si>
  <si>
    <t>(Kèm theo Báo cáo số            /BC-UBND ngày      tháng 9 năm 2024 của Ủy ban nhân dân Thành phố)</t>
  </si>
  <si>
    <t>Trung tâm Chính trị Thành phố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</si>
</sst>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&quot;?&quot;&quot;?&quot;_);_(@_)"/>
    <numFmt numFmtId="166" formatCode="_(* #,##0_);_(* \(#,##0\);_(* &quot;-&quot;??_);_(@_)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4"/>
      <color indexed="10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4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8" fillId="0" borderId="0"/>
    <xf numFmtId="0" fontId="18" fillId="0" borderId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43" fontId="18" fillId="0" borderId="0" applyFont="0" applyFill="0" applyBorder="0" applyAlignment="0" applyProtection="0"/>
  </cellStyleXfs>
  <cellXfs count="190">
    <xf numFmtId="0" fontId="0" fillId="0" borderId="0" xfId="0"/>
    <xf numFmtId="3" fontId="3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6" fillId="0" borderId="0" xfId="0" applyNumberFormat="1" applyFont="1"/>
    <xf numFmtId="3" fontId="6" fillId="0" borderId="0" xfId="0" applyNumberFormat="1" applyFont="1"/>
    <xf numFmtId="3" fontId="4" fillId="0" borderId="0" xfId="0" applyNumberFormat="1" applyFont="1"/>
    <xf numFmtId="4" fontId="2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12" fillId="0" borderId="0" xfId="2" applyNumberFormat="1" applyFont="1"/>
    <xf numFmtId="10" fontId="3" fillId="0" borderId="0" xfId="2" applyNumberFormat="1" applyFont="1"/>
    <xf numFmtId="10" fontId="16" fillId="0" borderId="0" xfId="2" applyNumberFormat="1" applyFont="1"/>
    <xf numFmtId="10" fontId="2" fillId="0" borderId="0" xfId="2" applyNumberFormat="1" applyFont="1"/>
    <xf numFmtId="3" fontId="4" fillId="0" borderId="0" xfId="0" applyNumberFormat="1" applyFont="1" applyAlignment="1">
      <alignment horizontal="right"/>
    </xf>
    <xf numFmtId="10" fontId="5" fillId="0" borderId="0" xfId="2" applyNumberFormat="1" applyFont="1"/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10" fontId="5" fillId="0" borderId="0" xfId="2" applyNumberFormat="1" applyFont="1" applyAlignment="1">
      <alignment vertical="center" wrapText="1"/>
    </xf>
    <xf numFmtId="10" fontId="6" fillId="0" borderId="0" xfId="2" applyNumberFormat="1" applyFont="1"/>
    <xf numFmtId="3" fontId="3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vertical="center" wrapText="1"/>
    </xf>
    <xf numFmtId="10" fontId="4" fillId="0" borderId="0" xfId="2" applyNumberFormat="1" applyFont="1"/>
    <xf numFmtId="9" fontId="6" fillId="0" borderId="0" xfId="2" applyFont="1"/>
    <xf numFmtId="10" fontId="15" fillId="0" borderId="0" xfId="2" applyNumberFormat="1" applyFont="1" applyAlignment="1">
      <alignment vertical="center" wrapText="1"/>
    </xf>
    <xf numFmtId="10" fontId="12" fillId="0" borderId="0" xfId="2" applyNumberFormat="1" applyFont="1" applyAlignment="1">
      <alignment vertical="center" wrapText="1"/>
    </xf>
    <xf numFmtId="9" fontId="12" fillId="0" borderId="0" xfId="2" applyFont="1"/>
    <xf numFmtId="3" fontId="5" fillId="0" borderId="2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shrinkToFit="1"/>
    </xf>
    <xf numFmtId="3" fontId="5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13" fillId="0" borderId="6" xfId="0" applyNumberFormat="1" applyFont="1" applyBorder="1" applyAlignment="1">
      <alignment horizontal="left" vertical="center" wrapText="1"/>
    </xf>
    <xf numFmtId="3" fontId="4" fillId="0" borderId="6" xfId="0" quotePrefix="1" applyNumberFormat="1" applyFont="1" applyBorder="1" applyAlignment="1">
      <alignment horizontal="left" vertical="center" wrapText="1" shrinkToFit="1"/>
    </xf>
    <xf numFmtId="3" fontId="4" fillId="0" borderId="6" xfId="0" applyNumberFormat="1" applyFont="1" applyBorder="1" applyAlignment="1">
      <alignment horizontal="left" vertical="center" wrapText="1"/>
    </xf>
    <xf numFmtId="3" fontId="4" fillId="0" borderId="6" xfId="0" quotePrefix="1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 shrinkToFit="1"/>
    </xf>
    <xf numFmtId="3" fontId="3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0" fontId="5" fillId="0" borderId="2" xfId="2" applyNumberFormat="1" applyFont="1" applyBorder="1" applyAlignment="1">
      <alignment horizontal="center" vertical="center" wrapText="1"/>
    </xf>
    <xf numFmtId="10" fontId="5" fillId="0" borderId="7" xfId="2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 vertical="center" wrapText="1"/>
    </xf>
    <xf numFmtId="10" fontId="3" fillId="0" borderId="7" xfId="2" applyNumberFormat="1" applyFont="1" applyBorder="1" applyAlignment="1">
      <alignment horizontal="center" vertical="center" wrapText="1"/>
    </xf>
    <xf numFmtId="10" fontId="3" fillId="0" borderId="7" xfId="2" applyNumberFormat="1" applyFont="1" applyBorder="1" applyAlignment="1">
      <alignment horizontal="center"/>
    </xf>
    <xf numFmtId="10" fontId="6" fillId="0" borderId="7" xfId="2" applyNumberFormat="1" applyFont="1" applyFill="1" applyBorder="1" applyAlignment="1">
      <alignment horizontal="center"/>
    </xf>
    <xf numFmtId="10" fontId="3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10" fontId="4" fillId="0" borderId="7" xfId="2" applyNumberFormat="1" applyFont="1" applyBorder="1" applyAlignment="1">
      <alignment horizontal="center"/>
    </xf>
    <xf numFmtId="10" fontId="6" fillId="0" borderId="7" xfId="2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10" fontId="5" fillId="0" borderId="7" xfId="2" applyNumberFormat="1" applyFont="1" applyBorder="1" applyAlignment="1">
      <alignment horizontal="center"/>
    </xf>
    <xf numFmtId="3" fontId="9" fillId="2" borderId="9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shrinkToFit="1"/>
    </xf>
    <xf numFmtId="3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3" fontId="5" fillId="2" borderId="9" xfId="1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0" fontId="13" fillId="0" borderId="2" xfId="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10" fontId="19" fillId="0" borderId="2" xfId="2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 wrapText="1"/>
    </xf>
    <xf numFmtId="10" fontId="12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166" fontId="19" fillId="0" borderId="2" xfId="1" applyNumberFormat="1" applyFont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2" borderId="9" xfId="2" applyNumberFormat="1" applyFont="1" applyFill="1" applyBorder="1" applyAlignment="1">
      <alignment horizontal="center" vertical="center" wrapText="1"/>
    </xf>
    <xf numFmtId="10" fontId="12" fillId="0" borderId="9" xfId="2" applyNumberFormat="1" applyFont="1" applyFill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10" fontId="25" fillId="0" borderId="0" xfId="2" applyNumberFormat="1" applyFont="1"/>
    <xf numFmtId="3" fontId="25" fillId="0" borderId="0" xfId="0" applyNumberFormat="1" applyFont="1"/>
    <xf numFmtId="3" fontId="24" fillId="2" borderId="2" xfId="0" applyNumberFormat="1" applyFont="1" applyFill="1" applyBorder="1" applyAlignment="1">
      <alignment horizontal="center" vertical="center" wrapText="1"/>
    </xf>
    <xf numFmtId="3" fontId="24" fillId="2" borderId="7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10" fontId="4" fillId="0" borderId="0" xfId="2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0" fontId="13" fillId="0" borderId="4" xfId="2" applyNumberFormat="1" applyFont="1" applyFill="1" applyBorder="1" applyAlignment="1">
      <alignment horizontal="center" vertical="center" wrapText="1"/>
    </xf>
    <xf numFmtId="10" fontId="13" fillId="0" borderId="2" xfId="2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2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0" fontId="4" fillId="2" borderId="0" xfId="2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10" fontId="24" fillId="2" borderId="0" xfId="2" applyNumberFormat="1" applyFont="1" applyFill="1" applyAlignment="1">
      <alignment horizontal="center" vertical="center"/>
    </xf>
    <xf numFmtId="10" fontId="5" fillId="2" borderId="2" xfId="2" applyNumberFormat="1" applyFont="1" applyFill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center" vertical="center"/>
    </xf>
    <xf numFmtId="10" fontId="3" fillId="2" borderId="2" xfId="2" applyNumberFormat="1" applyFont="1" applyFill="1" applyBorder="1" applyAlignment="1">
      <alignment horizontal="center" vertical="center"/>
    </xf>
    <xf numFmtId="10" fontId="3" fillId="2" borderId="7" xfId="2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10" fontId="3" fillId="2" borderId="9" xfId="2" applyNumberFormat="1" applyFont="1" applyFill="1" applyBorder="1" applyAlignment="1">
      <alignment horizontal="center" vertical="center"/>
    </xf>
    <xf numFmtId="10" fontId="3" fillId="2" borderId="10" xfId="2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2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7" fontId="3" fillId="0" borderId="0" xfId="2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5" fillId="2" borderId="4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24" fillId="2" borderId="2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23" fillId="2" borderId="2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</cellXfs>
  <cellStyles count="19">
    <cellStyle name="Comma" xfId="1" builtinId="3"/>
    <cellStyle name="Comma [0] 2" xfId="5" xr:uid="{00000000-0005-0000-0000-000001000000}"/>
    <cellStyle name="Comma 16 3" xfId="18" xr:uid="{00000000-0005-0000-0000-000002000000}"/>
    <cellStyle name="Comma 2" xfId="6" xr:uid="{00000000-0005-0000-0000-000003000000}"/>
    <cellStyle name="Comma 2 7" xfId="12" xr:uid="{00000000-0005-0000-0000-000004000000}"/>
    <cellStyle name="Comma 3" xfId="4" xr:uid="{00000000-0005-0000-0000-000005000000}"/>
    <cellStyle name="Hyperlink 2" xfId="7" xr:uid="{00000000-0005-0000-0000-000006000000}"/>
    <cellStyle name="Normal" xfId="0" builtinId="0"/>
    <cellStyle name="Normal 11" xfId="11" xr:uid="{00000000-0005-0000-0000-000008000000}"/>
    <cellStyle name="Normal 12" xfId="13" xr:uid="{00000000-0005-0000-0000-000009000000}"/>
    <cellStyle name="Normal 13 2" xfId="14" xr:uid="{00000000-0005-0000-0000-00000A000000}"/>
    <cellStyle name="Normal 19 7" xfId="17" xr:uid="{00000000-0005-0000-0000-00000B000000}"/>
    <cellStyle name="Normal 2" xfId="3" xr:uid="{00000000-0005-0000-0000-00000C000000}"/>
    <cellStyle name="Normal 2 10" xfId="15" xr:uid="{00000000-0005-0000-0000-00000D000000}"/>
    <cellStyle name="Normal 3" xfId="8" xr:uid="{00000000-0005-0000-0000-00000E000000}"/>
    <cellStyle name="Normal 4 2" xfId="16" xr:uid="{00000000-0005-0000-0000-00000F000000}"/>
    <cellStyle name="Normal 7" xfId="10" xr:uid="{00000000-0005-0000-0000-000010000000}"/>
    <cellStyle name="Normal 8" xfId="9" xr:uid="{00000000-0005-0000-0000-000011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4</xdr:row>
      <xdr:rowOff>0</xdr:rowOff>
    </xdr:from>
    <xdr:to>
      <xdr:col>2</xdr:col>
      <xdr:colOff>485775</xdr:colOff>
      <xdr:row>4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213FD5-5D12-45EF-BA67-B64E9AD31E04}"/>
            </a:ext>
          </a:extLst>
        </xdr:cNvPr>
        <xdr:cNvSpPr txBox="1">
          <a:spLocks noChangeArrowheads="1"/>
        </xdr:cNvSpPr>
      </xdr:nvSpPr>
      <xdr:spPr bwMode="auto">
        <a:xfrm>
          <a:off x="2892425" y="1003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</xdr:row>
      <xdr:rowOff>0</xdr:rowOff>
    </xdr:from>
    <xdr:to>
      <xdr:col>2</xdr:col>
      <xdr:colOff>485775</xdr:colOff>
      <xdr:row>4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7F95A63-8176-4887-A55F-E957D94FD726}"/>
            </a:ext>
          </a:extLst>
        </xdr:cNvPr>
        <xdr:cNvSpPr txBox="1">
          <a:spLocks noChangeArrowheads="1"/>
        </xdr:cNvSpPr>
      </xdr:nvSpPr>
      <xdr:spPr bwMode="auto">
        <a:xfrm>
          <a:off x="2892425" y="1003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</xdr:row>
      <xdr:rowOff>0</xdr:rowOff>
    </xdr:from>
    <xdr:to>
      <xdr:col>2</xdr:col>
      <xdr:colOff>485775</xdr:colOff>
      <xdr:row>24</xdr:row>
      <xdr:rowOff>190500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CE10651-2D0D-4649-8D5C-DABBFFF7207F}"/>
            </a:ext>
          </a:extLst>
        </xdr:cNvPr>
        <xdr:cNvSpPr txBox="1">
          <a:spLocks noChangeArrowheads="1"/>
        </xdr:cNvSpPr>
      </xdr:nvSpPr>
      <xdr:spPr bwMode="auto">
        <a:xfrm>
          <a:off x="2892425" y="6991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</xdr:row>
      <xdr:rowOff>0</xdr:rowOff>
    </xdr:from>
    <xdr:to>
      <xdr:col>2</xdr:col>
      <xdr:colOff>485775</xdr:colOff>
      <xdr:row>25</xdr:row>
      <xdr:rowOff>190500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E0A1117-EC49-4150-B51A-75484DFB0F22}"/>
            </a:ext>
          </a:extLst>
        </xdr:cNvPr>
        <xdr:cNvSpPr txBox="1">
          <a:spLocks noChangeArrowheads="1"/>
        </xdr:cNvSpPr>
      </xdr:nvSpPr>
      <xdr:spPr bwMode="auto">
        <a:xfrm>
          <a:off x="2892425" y="723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</xdr:row>
      <xdr:rowOff>0</xdr:rowOff>
    </xdr:from>
    <xdr:to>
      <xdr:col>2</xdr:col>
      <xdr:colOff>485775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1B6F9D1-B99F-4AC8-BBE9-D82212ECF727}"/>
            </a:ext>
          </a:extLst>
        </xdr:cNvPr>
        <xdr:cNvSpPr txBox="1">
          <a:spLocks noChangeArrowheads="1"/>
        </xdr:cNvSpPr>
      </xdr:nvSpPr>
      <xdr:spPr bwMode="auto">
        <a:xfrm>
          <a:off x="2892425" y="723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847975" y="701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190500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47975" y="725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41"/>
  <sheetViews>
    <sheetView tabSelected="1" topLeftCell="A25" zoomScaleNormal="100" workbookViewId="0">
      <selection activeCell="C10" sqref="C10"/>
    </sheetView>
  </sheetViews>
  <sheetFormatPr defaultRowHeight="13.9" x14ac:dyDescent="0.4"/>
  <cols>
    <col min="1" max="1" width="30.6640625" style="2" customWidth="1"/>
    <col min="2" max="2" width="9.53125" style="3" customWidth="1"/>
    <col min="3" max="3" width="10.53125" style="2" bestFit="1" customWidth="1"/>
    <col min="4" max="4" width="10.86328125" style="2" bestFit="1" customWidth="1"/>
    <col min="5" max="5" width="9.53125" style="2" customWidth="1"/>
    <col min="6" max="6" width="10.46484375" style="2" customWidth="1"/>
    <col min="7" max="7" width="9.53125" style="2" customWidth="1"/>
    <col min="8" max="8" width="10.6640625" style="13" customWidth="1"/>
    <col min="9" max="9" width="11" style="13" customWidth="1"/>
    <col min="10" max="10" width="13.1328125" style="13" hidden="1" customWidth="1"/>
    <col min="11" max="11" width="15.46484375" style="13" hidden="1" customWidth="1"/>
    <col min="12" max="12" width="12.6640625" style="2" hidden="1" customWidth="1"/>
    <col min="13" max="13" width="8.86328125" style="2" customWidth="1"/>
    <col min="14" max="14" width="5.33203125" style="2" customWidth="1"/>
    <col min="15" max="15" width="5.53125" style="2" customWidth="1"/>
    <col min="16" max="16" width="3.53125" style="2" customWidth="1"/>
    <col min="17" max="17" width="8.6640625" style="2"/>
    <col min="18" max="18" width="12.46484375" style="13" bestFit="1" customWidth="1"/>
    <col min="19" max="210" width="8.6640625" style="2"/>
    <col min="211" max="211" width="38.6640625" style="2" customWidth="1"/>
    <col min="212" max="212" width="9.86328125" style="2" customWidth="1"/>
    <col min="213" max="216" width="0" style="2" hidden="1" customWidth="1"/>
    <col min="217" max="217" width="10" style="2" customWidth="1"/>
    <col min="218" max="222" width="0" style="2" hidden="1" customWidth="1"/>
    <col min="223" max="223" width="10" style="2" customWidth="1"/>
    <col min="224" max="225" width="11.86328125" style="2" customWidth="1"/>
    <col min="226" max="232" width="0" style="2" hidden="1" customWidth="1"/>
    <col min="233" max="466" width="8.6640625" style="2"/>
    <col min="467" max="467" width="38.6640625" style="2" customWidth="1"/>
    <col min="468" max="468" width="9.86328125" style="2" customWidth="1"/>
    <col min="469" max="472" width="0" style="2" hidden="1" customWidth="1"/>
    <col min="473" max="473" width="10" style="2" customWidth="1"/>
    <col min="474" max="478" width="0" style="2" hidden="1" customWidth="1"/>
    <col min="479" max="479" width="10" style="2" customWidth="1"/>
    <col min="480" max="481" width="11.86328125" style="2" customWidth="1"/>
    <col min="482" max="488" width="0" style="2" hidden="1" customWidth="1"/>
    <col min="489" max="722" width="8.6640625" style="2"/>
    <col min="723" max="723" width="38.6640625" style="2" customWidth="1"/>
    <col min="724" max="724" width="9.86328125" style="2" customWidth="1"/>
    <col min="725" max="728" width="0" style="2" hidden="1" customWidth="1"/>
    <col min="729" max="729" width="10" style="2" customWidth="1"/>
    <col min="730" max="734" width="0" style="2" hidden="1" customWidth="1"/>
    <col min="735" max="735" width="10" style="2" customWidth="1"/>
    <col min="736" max="737" width="11.86328125" style="2" customWidth="1"/>
    <col min="738" max="744" width="0" style="2" hidden="1" customWidth="1"/>
    <col min="745" max="978" width="8.6640625" style="2"/>
    <col min="979" max="979" width="38.6640625" style="2" customWidth="1"/>
    <col min="980" max="980" width="9.86328125" style="2" customWidth="1"/>
    <col min="981" max="984" width="0" style="2" hidden="1" customWidth="1"/>
    <col min="985" max="985" width="10" style="2" customWidth="1"/>
    <col min="986" max="990" width="0" style="2" hidden="1" customWidth="1"/>
    <col min="991" max="991" width="10" style="2" customWidth="1"/>
    <col min="992" max="993" width="11.86328125" style="2" customWidth="1"/>
    <col min="994" max="1000" width="0" style="2" hidden="1" customWidth="1"/>
    <col min="1001" max="1234" width="8.6640625" style="2"/>
    <col min="1235" max="1235" width="38.6640625" style="2" customWidth="1"/>
    <col min="1236" max="1236" width="9.86328125" style="2" customWidth="1"/>
    <col min="1237" max="1240" width="0" style="2" hidden="1" customWidth="1"/>
    <col min="1241" max="1241" width="10" style="2" customWidth="1"/>
    <col min="1242" max="1246" width="0" style="2" hidden="1" customWidth="1"/>
    <col min="1247" max="1247" width="10" style="2" customWidth="1"/>
    <col min="1248" max="1249" width="11.86328125" style="2" customWidth="1"/>
    <col min="1250" max="1256" width="0" style="2" hidden="1" customWidth="1"/>
    <col min="1257" max="1490" width="8.6640625" style="2"/>
    <col min="1491" max="1491" width="38.6640625" style="2" customWidth="1"/>
    <col min="1492" max="1492" width="9.86328125" style="2" customWidth="1"/>
    <col min="1493" max="1496" width="0" style="2" hidden="1" customWidth="1"/>
    <col min="1497" max="1497" width="10" style="2" customWidth="1"/>
    <col min="1498" max="1502" width="0" style="2" hidden="1" customWidth="1"/>
    <col min="1503" max="1503" width="10" style="2" customWidth="1"/>
    <col min="1504" max="1505" width="11.86328125" style="2" customWidth="1"/>
    <col min="1506" max="1512" width="0" style="2" hidden="1" customWidth="1"/>
    <col min="1513" max="1746" width="8.6640625" style="2"/>
    <col min="1747" max="1747" width="38.6640625" style="2" customWidth="1"/>
    <col min="1748" max="1748" width="9.86328125" style="2" customWidth="1"/>
    <col min="1749" max="1752" width="0" style="2" hidden="1" customWidth="1"/>
    <col min="1753" max="1753" width="10" style="2" customWidth="1"/>
    <col min="1754" max="1758" width="0" style="2" hidden="1" customWidth="1"/>
    <col min="1759" max="1759" width="10" style="2" customWidth="1"/>
    <col min="1760" max="1761" width="11.86328125" style="2" customWidth="1"/>
    <col min="1762" max="1768" width="0" style="2" hidden="1" customWidth="1"/>
    <col min="1769" max="2002" width="8.6640625" style="2"/>
    <col min="2003" max="2003" width="38.6640625" style="2" customWidth="1"/>
    <col min="2004" max="2004" width="9.86328125" style="2" customWidth="1"/>
    <col min="2005" max="2008" width="0" style="2" hidden="1" customWidth="1"/>
    <col min="2009" max="2009" width="10" style="2" customWidth="1"/>
    <col min="2010" max="2014" width="0" style="2" hidden="1" customWidth="1"/>
    <col min="2015" max="2015" width="10" style="2" customWidth="1"/>
    <col min="2016" max="2017" width="11.86328125" style="2" customWidth="1"/>
    <col min="2018" max="2024" width="0" style="2" hidden="1" customWidth="1"/>
    <col min="2025" max="2258" width="8.6640625" style="2"/>
    <col min="2259" max="2259" width="38.6640625" style="2" customWidth="1"/>
    <col min="2260" max="2260" width="9.86328125" style="2" customWidth="1"/>
    <col min="2261" max="2264" width="0" style="2" hidden="1" customWidth="1"/>
    <col min="2265" max="2265" width="10" style="2" customWidth="1"/>
    <col min="2266" max="2270" width="0" style="2" hidden="1" customWidth="1"/>
    <col min="2271" max="2271" width="10" style="2" customWidth="1"/>
    <col min="2272" max="2273" width="11.86328125" style="2" customWidth="1"/>
    <col min="2274" max="2280" width="0" style="2" hidden="1" customWidth="1"/>
    <col min="2281" max="2514" width="8.6640625" style="2"/>
    <col min="2515" max="2515" width="38.6640625" style="2" customWidth="1"/>
    <col min="2516" max="2516" width="9.86328125" style="2" customWidth="1"/>
    <col min="2517" max="2520" width="0" style="2" hidden="1" customWidth="1"/>
    <col min="2521" max="2521" width="10" style="2" customWidth="1"/>
    <col min="2522" max="2526" width="0" style="2" hidden="1" customWidth="1"/>
    <col min="2527" max="2527" width="10" style="2" customWidth="1"/>
    <col min="2528" max="2529" width="11.86328125" style="2" customWidth="1"/>
    <col min="2530" max="2536" width="0" style="2" hidden="1" customWidth="1"/>
    <col min="2537" max="2770" width="8.6640625" style="2"/>
    <col min="2771" max="2771" width="38.6640625" style="2" customWidth="1"/>
    <col min="2772" max="2772" width="9.86328125" style="2" customWidth="1"/>
    <col min="2773" max="2776" width="0" style="2" hidden="1" customWidth="1"/>
    <col min="2777" max="2777" width="10" style="2" customWidth="1"/>
    <col min="2778" max="2782" width="0" style="2" hidden="1" customWidth="1"/>
    <col min="2783" max="2783" width="10" style="2" customWidth="1"/>
    <col min="2784" max="2785" width="11.86328125" style="2" customWidth="1"/>
    <col min="2786" max="2792" width="0" style="2" hidden="1" customWidth="1"/>
    <col min="2793" max="3026" width="8.6640625" style="2"/>
    <col min="3027" max="3027" width="38.6640625" style="2" customWidth="1"/>
    <col min="3028" max="3028" width="9.86328125" style="2" customWidth="1"/>
    <col min="3029" max="3032" width="0" style="2" hidden="1" customWidth="1"/>
    <col min="3033" max="3033" width="10" style="2" customWidth="1"/>
    <col min="3034" max="3038" width="0" style="2" hidden="1" customWidth="1"/>
    <col min="3039" max="3039" width="10" style="2" customWidth="1"/>
    <col min="3040" max="3041" width="11.86328125" style="2" customWidth="1"/>
    <col min="3042" max="3048" width="0" style="2" hidden="1" customWidth="1"/>
    <col min="3049" max="3282" width="8.6640625" style="2"/>
    <col min="3283" max="3283" width="38.6640625" style="2" customWidth="1"/>
    <col min="3284" max="3284" width="9.86328125" style="2" customWidth="1"/>
    <col min="3285" max="3288" width="0" style="2" hidden="1" customWidth="1"/>
    <col min="3289" max="3289" width="10" style="2" customWidth="1"/>
    <col min="3290" max="3294" width="0" style="2" hidden="1" customWidth="1"/>
    <col min="3295" max="3295" width="10" style="2" customWidth="1"/>
    <col min="3296" max="3297" width="11.86328125" style="2" customWidth="1"/>
    <col min="3298" max="3304" width="0" style="2" hidden="1" customWidth="1"/>
    <col min="3305" max="3538" width="8.6640625" style="2"/>
    <col min="3539" max="3539" width="38.6640625" style="2" customWidth="1"/>
    <col min="3540" max="3540" width="9.86328125" style="2" customWidth="1"/>
    <col min="3541" max="3544" width="0" style="2" hidden="1" customWidth="1"/>
    <col min="3545" max="3545" width="10" style="2" customWidth="1"/>
    <col min="3546" max="3550" width="0" style="2" hidden="1" customWidth="1"/>
    <col min="3551" max="3551" width="10" style="2" customWidth="1"/>
    <col min="3552" max="3553" width="11.86328125" style="2" customWidth="1"/>
    <col min="3554" max="3560" width="0" style="2" hidden="1" customWidth="1"/>
    <col min="3561" max="3794" width="8.6640625" style="2"/>
    <col min="3795" max="3795" width="38.6640625" style="2" customWidth="1"/>
    <col min="3796" max="3796" width="9.86328125" style="2" customWidth="1"/>
    <col min="3797" max="3800" width="0" style="2" hidden="1" customWidth="1"/>
    <col min="3801" max="3801" width="10" style="2" customWidth="1"/>
    <col min="3802" max="3806" width="0" style="2" hidden="1" customWidth="1"/>
    <col min="3807" max="3807" width="10" style="2" customWidth="1"/>
    <col min="3808" max="3809" width="11.86328125" style="2" customWidth="1"/>
    <col min="3810" max="3816" width="0" style="2" hidden="1" customWidth="1"/>
    <col min="3817" max="4050" width="8.6640625" style="2"/>
    <col min="4051" max="4051" width="38.6640625" style="2" customWidth="1"/>
    <col min="4052" max="4052" width="9.86328125" style="2" customWidth="1"/>
    <col min="4053" max="4056" width="0" style="2" hidden="1" customWidth="1"/>
    <col min="4057" max="4057" width="10" style="2" customWidth="1"/>
    <col min="4058" max="4062" width="0" style="2" hidden="1" customWidth="1"/>
    <col min="4063" max="4063" width="10" style="2" customWidth="1"/>
    <col min="4064" max="4065" width="11.86328125" style="2" customWidth="1"/>
    <col min="4066" max="4072" width="0" style="2" hidden="1" customWidth="1"/>
    <col min="4073" max="4306" width="8.6640625" style="2"/>
    <col min="4307" max="4307" width="38.6640625" style="2" customWidth="1"/>
    <col min="4308" max="4308" width="9.86328125" style="2" customWidth="1"/>
    <col min="4309" max="4312" width="0" style="2" hidden="1" customWidth="1"/>
    <col min="4313" max="4313" width="10" style="2" customWidth="1"/>
    <col min="4314" max="4318" width="0" style="2" hidden="1" customWidth="1"/>
    <col min="4319" max="4319" width="10" style="2" customWidth="1"/>
    <col min="4320" max="4321" width="11.86328125" style="2" customWidth="1"/>
    <col min="4322" max="4328" width="0" style="2" hidden="1" customWidth="1"/>
    <col min="4329" max="4562" width="8.6640625" style="2"/>
    <col min="4563" max="4563" width="38.6640625" style="2" customWidth="1"/>
    <col min="4564" max="4564" width="9.86328125" style="2" customWidth="1"/>
    <col min="4565" max="4568" width="0" style="2" hidden="1" customWidth="1"/>
    <col min="4569" max="4569" width="10" style="2" customWidth="1"/>
    <col min="4570" max="4574" width="0" style="2" hidden="1" customWidth="1"/>
    <col min="4575" max="4575" width="10" style="2" customWidth="1"/>
    <col min="4576" max="4577" width="11.86328125" style="2" customWidth="1"/>
    <col min="4578" max="4584" width="0" style="2" hidden="1" customWidth="1"/>
    <col min="4585" max="4818" width="8.6640625" style="2"/>
    <col min="4819" max="4819" width="38.6640625" style="2" customWidth="1"/>
    <col min="4820" max="4820" width="9.86328125" style="2" customWidth="1"/>
    <col min="4821" max="4824" width="0" style="2" hidden="1" customWidth="1"/>
    <col min="4825" max="4825" width="10" style="2" customWidth="1"/>
    <col min="4826" max="4830" width="0" style="2" hidden="1" customWidth="1"/>
    <col min="4831" max="4831" width="10" style="2" customWidth="1"/>
    <col min="4832" max="4833" width="11.86328125" style="2" customWidth="1"/>
    <col min="4834" max="4840" width="0" style="2" hidden="1" customWidth="1"/>
    <col min="4841" max="5074" width="8.6640625" style="2"/>
    <col min="5075" max="5075" width="38.6640625" style="2" customWidth="1"/>
    <col min="5076" max="5076" width="9.86328125" style="2" customWidth="1"/>
    <col min="5077" max="5080" width="0" style="2" hidden="1" customWidth="1"/>
    <col min="5081" max="5081" width="10" style="2" customWidth="1"/>
    <col min="5082" max="5086" width="0" style="2" hidden="1" customWidth="1"/>
    <col min="5087" max="5087" width="10" style="2" customWidth="1"/>
    <col min="5088" max="5089" width="11.86328125" style="2" customWidth="1"/>
    <col min="5090" max="5096" width="0" style="2" hidden="1" customWidth="1"/>
    <col min="5097" max="5330" width="8.6640625" style="2"/>
    <col min="5331" max="5331" width="38.6640625" style="2" customWidth="1"/>
    <col min="5332" max="5332" width="9.86328125" style="2" customWidth="1"/>
    <col min="5333" max="5336" width="0" style="2" hidden="1" customWidth="1"/>
    <col min="5337" max="5337" width="10" style="2" customWidth="1"/>
    <col min="5338" max="5342" width="0" style="2" hidden="1" customWidth="1"/>
    <col min="5343" max="5343" width="10" style="2" customWidth="1"/>
    <col min="5344" max="5345" width="11.86328125" style="2" customWidth="1"/>
    <col min="5346" max="5352" width="0" style="2" hidden="1" customWidth="1"/>
    <col min="5353" max="5586" width="8.6640625" style="2"/>
    <col min="5587" max="5587" width="38.6640625" style="2" customWidth="1"/>
    <col min="5588" max="5588" width="9.86328125" style="2" customWidth="1"/>
    <col min="5589" max="5592" width="0" style="2" hidden="1" customWidth="1"/>
    <col min="5593" max="5593" width="10" style="2" customWidth="1"/>
    <col min="5594" max="5598" width="0" style="2" hidden="1" customWidth="1"/>
    <col min="5599" max="5599" width="10" style="2" customWidth="1"/>
    <col min="5600" max="5601" width="11.86328125" style="2" customWidth="1"/>
    <col min="5602" max="5608" width="0" style="2" hidden="1" customWidth="1"/>
    <col min="5609" max="5842" width="8.6640625" style="2"/>
    <col min="5843" max="5843" width="38.6640625" style="2" customWidth="1"/>
    <col min="5844" max="5844" width="9.86328125" style="2" customWidth="1"/>
    <col min="5845" max="5848" width="0" style="2" hidden="1" customWidth="1"/>
    <col min="5849" max="5849" width="10" style="2" customWidth="1"/>
    <col min="5850" max="5854" width="0" style="2" hidden="1" customWidth="1"/>
    <col min="5855" max="5855" width="10" style="2" customWidth="1"/>
    <col min="5856" max="5857" width="11.86328125" style="2" customWidth="1"/>
    <col min="5858" max="5864" width="0" style="2" hidden="1" customWidth="1"/>
    <col min="5865" max="6098" width="8.6640625" style="2"/>
    <col min="6099" max="6099" width="38.6640625" style="2" customWidth="1"/>
    <col min="6100" max="6100" width="9.86328125" style="2" customWidth="1"/>
    <col min="6101" max="6104" width="0" style="2" hidden="1" customWidth="1"/>
    <col min="6105" max="6105" width="10" style="2" customWidth="1"/>
    <col min="6106" max="6110" width="0" style="2" hidden="1" customWidth="1"/>
    <col min="6111" max="6111" width="10" style="2" customWidth="1"/>
    <col min="6112" max="6113" width="11.86328125" style="2" customWidth="1"/>
    <col min="6114" max="6120" width="0" style="2" hidden="1" customWidth="1"/>
    <col min="6121" max="6354" width="8.6640625" style="2"/>
    <col min="6355" max="6355" width="38.6640625" style="2" customWidth="1"/>
    <col min="6356" max="6356" width="9.86328125" style="2" customWidth="1"/>
    <col min="6357" max="6360" width="0" style="2" hidden="1" customWidth="1"/>
    <col min="6361" max="6361" width="10" style="2" customWidth="1"/>
    <col min="6362" max="6366" width="0" style="2" hidden="1" customWidth="1"/>
    <col min="6367" max="6367" width="10" style="2" customWidth="1"/>
    <col min="6368" max="6369" width="11.86328125" style="2" customWidth="1"/>
    <col min="6370" max="6376" width="0" style="2" hidden="1" customWidth="1"/>
    <col min="6377" max="6610" width="8.6640625" style="2"/>
    <col min="6611" max="6611" width="38.6640625" style="2" customWidth="1"/>
    <col min="6612" max="6612" width="9.86328125" style="2" customWidth="1"/>
    <col min="6613" max="6616" width="0" style="2" hidden="1" customWidth="1"/>
    <col min="6617" max="6617" width="10" style="2" customWidth="1"/>
    <col min="6618" max="6622" width="0" style="2" hidden="1" customWidth="1"/>
    <col min="6623" max="6623" width="10" style="2" customWidth="1"/>
    <col min="6624" max="6625" width="11.86328125" style="2" customWidth="1"/>
    <col min="6626" max="6632" width="0" style="2" hidden="1" customWidth="1"/>
    <col min="6633" max="6866" width="8.6640625" style="2"/>
    <col min="6867" max="6867" width="38.6640625" style="2" customWidth="1"/>
    <col min="6868" max="6868" width="9.86328125" style="2" customWidth="1"/>
    <col min="6869" max="6872" width="0" style="2" hidden="1" customWidth="1"/>
    <col min="6873" max="6873" width="10" style="2" customWidth="1"/>
    <col min="6874" max="6878" width="0" style="2" hidden="1" customWidth="1"/>
    <col min="6879" max="6879" width="10" style="2" customWidth="1"/>
    <col min="6880" max="6881" width="11.86328125" style="2" customWidth="1"/>
    <col min="6882" max="6888" width="0" style="2" hidden="1" customWidth="1"/>
    <col min="6889" max="7122" width="8.6640625" style="2"/>
    <col min="7123" max="7123" width="38.6640625" style="2" customWidth="1"/>
    <col min="7124" max="7124" width="9.86328125" style="2" customWidth="1"/>
    <col min="7125" max="7128" width="0" style="2" hidden="1" customWidth="1"/>
    <col min="7129" max="7129" width="10" style="2" customWidth="1"/>
    <col min="7130" max="7134" width="0" style="2" hidden="1" customWidth="1"/>
    <col min="7135" max="7135" width="10" style="2" customWidth="1"/>
    <col min="7136" max="7137" width="11.86328125" style="2" customWidth="1"/>
    <col min="7138" max="7144" width="0" style="2" hidden="1" customWidth="1"/>
    <col min="7145" max="7378" width="8.6640625" style="2"/>
    <col min="7379" max="7379" width="38.6640625" style="2" customWidth="1"/>
    <col min="7380" max="7380" width="9.86328125" style="2" customWidth="1"/>
    <col min="7381" max="7384" width="0" style="2" hidden="1" customWidth="1"/>
    <col min="7385" max="7385" width="10" style="2" customWidth="1"/>
    <col min="7386" max="7390" width="0" style="2" hidden="1" customWidth="1"/>
    <col min="7391" max="7391" width="10" style="2" customWidth="1"/>
    <col min="7392" max="7393" width="11.86328125" style="2" customWidth="1"/>
    <col min="7394" max="7400" width="0" style="2" hidden="1" customWidth="1"/>
    <col min="7401" max="7634" width="8.6640625" style="2"/>
    <col min="7635" max="7635" width="38.6640625" style="2" customWidth="1"/>
    <col min="7636" max="7636" width="9.86328125" style="2" customWidth="1"/>
    <col min="7637" max="7640" width="0" style="2" hidden="1" customWidth="1"/>
    <col min="7641" max="7641" width="10" style="2" customWidth="1"/>
    <col min="7642" max="7646" width="0" style="2" hidden="1" customWidth="1"/>
    <col min="7647" max="7647" width="10" style="2" customWidth="1"/>
    <col min="7648" max="7649" width="11.86328125" style="2" customWidth="1"/>
    <col min="7650" max="7656" width="0" style="2" hidden="1" customWidth="1"/>
    <col min="7657" max="7890" width="8.6640625" style="2"/>
    <col min="7891" max="7891" width="38.6640625" style="2" customWidth="1"/>
    <col min="7892" max="7892" width="9.86328125" style="2" customWidth="1"/>
    <col min="7893" max="7896" width="0" style="2" hidden="1" customWidth="1"/>
    <col min="7897" max="7897" width="10" style="2" customWidth="1"/>
    <col min="7898" max="7902" width="0" style="2" hidden="1" customWidth="1"/>
    <col min="7903" max="7903" width="10" style="2" customWidth="1"/>
    <col min="7904" max="7905" width="11.86328125" style="2" customWidth="1"/>
    <col min="7906" max="7912" width="0" style="2" hidden="1" customWidth="1"/>
    <col min="7913" max="8146" width="8.6640625" style="2"/>
    <col min="8147" max="8147" width="38.6640625" style="2" customWidth="1"/>
    <col min="8148" max="8148" width="9.86328125" style="2" customWidth="1"/>
    <col min="8149" max="8152" width="0" style="2" hidden="1" customWidth="1"/>
    <col min="8153" max="8153" width="10" style="2" customWidth="1"/>
    <col min="8154" max="8158" width="0" style="2" hidden="1" customWidth="1"/>
    <col min="8159" max="8159" width="10" style="2" customWidth="1"/>
    <col min="8160" max="8161" width="11.86328125" style="2" customWidth="1"/>
    <col min="8162" max="8168" width="0" style="2" hidden="1" customWidth="1"/>
    <col min="8169" max="8402" width="8.6640625" style="2"/>
    <col min="8403" max="8403" width="38.6640625" style="2" customWidth="1"/>
    <col min="8404" max="8404" width="9.86328125" style="2" customWidth="1"/>
    <col min="8405" max="8408" width="0" style="2" hidden="1" customWidth="1"/>
    <col min="8409" max="8409" width="10" style="2" customWidth="1"/>
    <col min="8410" max="8414" width="0" style="2" hidden="1" customWidth="1"/>
    <col min="8415" max="8415" width="10" style="2" customWidth="1"/>
    <col min="8416" max="8417" width="11.86328125" style="2" customWidth="1"/>
    <col min="8418" max="8424" width="0" style="2" hidden="1" customWidth="1"/>
    <col min="8425" max="8658" width="8.6640625" style="2"/>
    <col min="8659" max="8659" width="38.6640625" style="2" customWidth="1"/>
    <col min="8660" max="8660" width="9.86328125" style="2" customWidth="1"/>
    <col min="8661" max="8664" width="0" style="2" hidden="1" customWidth="1"/>
    <col min="8665" max="8665" width="10" style="2" customWidth="1"/>
    <col min="8666" max="8670" width="0" style="2" hidden="1" customWidth="1"/>
    <col min="8671" max="8671" width="10" style="2" customWidth="1"/>
    <col min="8672" max="8673" width="11.86328125" style="2" customWidth="1"/>
    <col min="8674" max="8680" width="0" style="2" hidden="1" customWidth="1"/>
    <col min="8681" max="8914" width="8.6640625" style="2"/>
    <col min="8915" max="8915" width="38.6640625" style="2" customWidth="1"/>
    <col min="8916" max="8916" width="9.86328125" style="2" customWidth="1"/>
    <col min="8917" max="8920" width="0" style="2" hidden="1" customWidth="1"/>
    <col min="8921" max="8921" width="10" style="2" customWidth="1"/>
    <col min="8922" max="8926" width="0" style="2" hidden="1" customWidth="1"/>
    <col min="8927" max="8927" width="10" style="2" customWidth="1"/>
    <col min="8928" max="8929" width="11.86328125" style="2" customWidth="1"/>
    <col min="8930" max="8936" width="0" style="2" hidden="1" customWidth="1"/>
    <col min="8937" max="9170" width="8.6640625" style="2"/>
    <col min="9171" max="9171" width="38.6640625" style="2" customWidth="1"/>
    <col min="9172" max="9172" width="9.86328125" style="2" customWidth="1"/>
    <col min="9173" max="9176" width="0" style="2" hidden="1" customWidth="1"/>
    <col min="9177" max="9177" width="10" style="2" customWidth="1"/>
    <col min="9178" max="9182" width="0" style="2" hidden="1" customWidth="1"/>
    <col min="9183" max="9183" width="10" style="2" customWidth="1"/>
    <col min="9184" max="9185" width="11.86328125" style="2" customWidth="1"/>
    <col min="9186" max="9192" width="0" style="2" hidden="1" customWidth="1"/>
    <col min="9193" max="9426" width="8.6640625" style="2"/>
    <col min="9427" max="9427" width="38.6640625" style="2" customWidth="1"/>
    <col min="9428" max="9428" width="9.86328125" style="2" customWidth="1"/>
    <col min="9429" max="9432" width="0" style="2" hidden="1" customWidth="1"/>
    <col min="9433" max="9433" width="10" style="2" customWidth="1"/>
    <col min="9434" max="9438" width="0" style="2" hidden="1" customWidth="1"/>
    <col min="9439" max="9439" width="10" style="2" customWidth="1"/>
    <col min="9440" max="9441" width="11.86328125" style="2" customWidth="1"/>
    <col min="9442" max="9448" width="0" style="2" hidden="1" customWidth="1"/>
    <col min="9449" max="9682" width="8.6640625" style="2"/>
    <col min="9683" max="9683" width="38.6640625" style="2" customWidth="1"/>
    <col min="9684" max="9684" width="9.86328125" style="2" customWidth="1"/>
    <col min="9685" max="9688" width="0" style="2" hidden="1" customWidth="1"/>
    <col min="9689" max="9689" width="10" style="2" customWidth="1"/>
    <col min="9690" max="9694" width="0" style="2" hidden="1" customWidth="1"/>
    <col min="9695" max="9695" width="10" style="2" customWidth="1"/>
    <col min="9696" max="9697" width="11.86328125" style="2" customWidth="1"/>
    <col min="9698" max="9704" width="0" style="2" hidden="1" customWidth="1"/>
    <col min="9705" max="9938" width="8.6640625" style="2"/>
    <col min="9939" max="9939" width="38.6640625" style="2" customWidth="1"/>
    <col min="9940" max="9940" width="9.86328125" style="2" customWidth="1"/>
    <col min="9941" max="9944" width="0" style="2" hidden="1" customWidth="1"/>
    <col min="9945" max="9945" width="10" style="2" customWidth="1"/>
    <col min="9946" max="9950" width="0" style="2" hidden="1" customWidth="1"/>
    <col min="9951" max="9951" width="10" style="2" customWidth="1"/>
    <col min="9952" max="9953" width="11.86328125" style="2" customWidth="1"/>
    <col min="9954" max="9960" width="0" style="2" hidden="1" customWidth="1"/>
    <col min="9961" max="10194" width="8.6640625" style="2"/>
    <col min="10195" max="10195" width="38.6640625" style="2" customWidth="1"/>
    <col min="10196" max="10196" width="9.86328125" style="2" customWidth="1"/>
    <col min="10197" max="10200" width="0" style="2" hidden="1" customWidth="1"/>
    <col min="10201" max="10201" width="10" style="2" customWidth="1"/>
    <col min="10202" max="10206" width="0" style="2" hidden="1" customWidth="1"/>
    <col min="10207" max="10207" width="10" style="2" customWidth="1"/>
    <col min="10208" max="10209" width="11.86328125" style="2" customWidth="1"/>
    <col min="10210" max="10216" width="0" style="2" hidden="1" customWidth="1"/>
    <col min="10217" max="10450" width="8.6640625" style="2"/>
    <col min="10451" max="10451" width="38.6640625" style="2" customWidth="1"/>
    <col min="10452" max="10452" width="9.86328125" style="2" customWidth="1"/>
    <col min="10453" max="10456" width="0" style="2" hidden="1" customWidth="1"/>
    <col min="10457" max="10457" width="10" style="2" customWidth="1"/>
    <col min="10458" max="10462" width="0" style="2" hidden="1" customWidth="1"/>
    <col min="10463" max="10463" width="10" style="2" customWidth="1"/>
    <col min="10464" max="10465" width="11.86328125" style="2" customWidth="1"/>
    <col min="10466" max="10472" width="0" style="2" hidden="1" customWidth="1"/>
    <col min="10473" max="10706" width="8.6640625" style="2"/>
    <col min="10707" max="10707" width="38.6640625" style="2" customWidth="1"/>
    <col min="10708" max="10708" width="9.86328125" style="2" customWidth="1"/>
    <col min="10709" max="10712" width="0" style="2" hidden="1" customWidth="1"/>
    <col min="10713" max="10713" width="10" style="2" customWidth="1"/>
    <col min="10714" max="10718" width="0" style="2" hidden="1" customWidth="1"/>
    <col min="10719" max="10719" width="10" style="2" customWidth="1"/>
    <col min="10720" max="10721" width="11.86328125" style="2" customWidth="1"/>
    <col min="10722" max="10728" width="0" style="2" hidden="1" customWidth="1"/>
    <col min="10729" max="10962" width="8.6640625" style="2"/>
    <col min="10963" max="10963" width="38.6640625" style="2" customWidth="1"/>
    <col min="10964" max="10964" width="9.86328125" style="2" customWidth="1"/>
    <col min="10965" max="10968" width="0" style="2" hidden="1" customWidth="1"/>
    <col min="10969" max="10969" width="10" style="2" customWidth="1"/>
    <col min="10970" max="10974" width="0" style="2" hidden="1" customWidth="1"/>
    <col min="10975" max="10975" width="10" style="2" customWidth="1"/>
    <col min="10976" max="10977" width="11.86328125" style="2" customWidth="1"/>
    <col min="10978" max="10984" width="0" style="2" hidden="1" customWidth="1"/>
    <col min="10985" max="11218" width="8.6640625" style="2"/>
    <col min="11219" max="11219" width="38.6640625" style="2" customWidth="1"/>
    <col min="11220" max="11220" width="9.86328125" style="2" customWidth="1"/>
    <col min="11221" max="11224" width="0" style="2" hidden="1" customWidth="1"/>
    <col min="11225" max="11225" width="10" style="2" customWidth="1"/>
    <col min="11226" max="11230" width="0" style="2" hidden="1" customWidth="1"/>
    <col min="11231" max="11231" width="10" style="2" customWidth="1"/>
    <col min="11232" max="11233" width="11.86328125" style="2" customWidth="1"/>
    <col min="11234" max="11240" width="0" style="2" hidden="1" customWidth="1"/>
    <col min="11241" max="11474" width="8.6640625" style="2"/>
    <col min="11475" max="11475" width="38.6640625" style="2" customWidth="1"/>
    <col min="11476" max="11476" width="9.86328125" style="2" customWidth="1"/>
    <col min="11477" max="11480" width="0" style="2" hidden="1" customWidth="1"/>
    <col min="11481" max="11481" width="10" style="2" customWidth="1"/>
    <col min="11482" max="11486" width="0" style="2" hidden="1" customWidth="1"/>
    <col min="11487" max="11487" width="10" style="2" customWidth="1"/>
    <col min="11488" max="11489" width="11.86328125" style="2" customWidth="1"/>
    <col min="11490" max="11496" width="0" style="2" hidden="1" customWidth="1"/>
    <col min="11497" max="11730" width="8.6640625" style="2"/>
    <col min="11731" max="11731" width="38.6640625" style="2" customWidth="1"/>
    <col min="11732" max="11732" width="9.86328125" style="2" customWidth="1"/>
    <col min="11733" max="11736" width="0" style="2" hidden="1" customWidth="1"/>
    <col min="11737" max="11737" width="10" style="2" customWidth="1"/>
    <col min="11738" max="11742" width="0" style="2" hidden="1" customWidth="1"/>
    <col min="11743" max="11743" width="10" style="2" customWidth="1"/>
    <col min="11744" max="11745" width="11.86328125" style="2" customWidth="1"/>
    <col min="11746" max="11752" width="0" style="2" hidden="1" customWidth="1"/>
    <col min="11753" max="11986" width="8.6640625" style="2"/>
    <col min="11987" max="11987" width="38.6640625" style="2" customWidth="1"/>
    <col min="11988" max="11988" width="9.86328125" style="2" customWidth="1"/>
    <col min="11989" max="11992" width="0" style="2" hidden="1" customWidth="1"/>
    <col min="11993" max="11993" width="10" style="2" customWidth="1"/>
    <col min="11994" max="11998" width="0" style="2" hidden="1" customWidth="1"/>
    <col min="11999" max="11999" width="10" style="2" customWidth="1"/>
    <col min="12000" max="12001" width="11.86328125" style="2" customWidth="1"/>
    <col min="12002" max="12008" width="0" style="2" hidden="1" customWidth="1"/>
    <col min="12009" max="12242" width="8.6640625" style="2"/>
    <col min="12243" max="12243" width="38.6640625" style="2" customWidth="1"/>
    <col min="12244" max="12244" width="9.86328125" style="2" customWidth="1"/>
    <col min="12245" max="12248" width="0" style="2" hidden="1" customWidth="1"/>
    <col min="12249" max="12249" width="10" style="2" customWidth="1"/>
    <col min="12250" max="12254" width="0" style="2" hidden="1" customWidth="1"/>
    <col min="12255" max="12255" width="10" style="2" customWidth="1"/>
    <col min="12256" max="12257" width="11.86328125" style="2" customWidth="1"/>
    <col min="12258" max="12264" width="0" style="2" hidden="1" customWidth="1"/>
    <col min="12265" max="12498" width="8.6640625" style="2"/>
    <col min="12499" max="12499" width="38.6640625" style="2" customWidth="1"/>
    <col min="12500" max="12500" width="9.86328125" style="2" customWidth="1"/>
    <col min="12501" max="12504" width="0" style="2" hidden="1" customWidth="1"/>
    <col min="12505" max="12505" width="10" style="2" customWidth="1"/>
    <col min="12506" max="12510" width="0" style="2" hidden="1" customWidth="1"/>
    <col min="12511" max="12511" width="10" style="2" customWidth="1"/>
    <col min="12512" max="12513" width="11.86328125" style="2" customWidth="1"/>
    <col min="12514" max="12520" width="0" style="2" hidden="1" customWidth="1"/>
    <col min="12521" max="12754" width="8.6640625" style="2"/>
    <col min="12755" max="12755" width="38.6640625" style="2" customWidth="1"/>
    <col min="12756" max="12756" width="9.86328125" style="2" customWidth="1"/>
    <col min="12757" max="12760" width="0" style="2" hidden="1" customWidth="1"/>
    <col min="12761" max="12761" width="10" style="2" customWidth="1"/>
    <col min="12762" max="12766" width="0" style="2" hidden="1" customWidth="1"/>
    <col min="12767" max="12767" width="10" style="2" customWidth="1"/>
    <col min="12768" max="12769" width="11.86328125" style="2" customWidth="1"/>
    <col min="12770" max="12776" width="0" style="2" hidden="1" customWidth="1"/>
    <col min="12777" max="13010" width="8.6640625" style="2"/>
    <col min="13011" max="13011" width="38.6640625" style="2" customWidth="1"/>
    <col min="13012" max="13012" width="9.86328125" style="2" customWidth="1"/>
    <col min="13013" max="13016" width="0" style="2" hidden="1" customWidth="1"/>
    <col min="13017" max="13017" width="10" style="2" customWidth="1"/>
    <col min="13018" max="13022" width="0" style="2" hidden="1" customWidth="1"/>
    <col min="13023" max="13023" width="10" style="2" customWidth="1"/>
    <col min="13024" max="13025" width="11.86328125" style="2" customWidth="1"/>
    <col min="13026" max="13032" width="0" style="2" hidden="1" customWidth="1"/>
    <col min="13033" max="13266" width="8.6640625" style="2"/>
    <col min="13267" max="13267" width="38.6640625" style="2" customWidth="1"/>
    <col min="13268" max="13268" width="9.86328125" style="2" customWidth="1"/>
    <col min="13269" max="13272" width="0" style="2" hidden="1" customWidth="1"/>
    <col min="13273" max="13273" width="10" style="2" customWidth="1"/>
    <col min="13274" max="13278" width="0" style="2" hidden="1" customWidth="1"/>
    <col min="13279" max="13279" width="10" style="2" customWidth="1"/>
    <col min="13280" max="13281" width="11.86328125" style="2" customWidth="1"/>
    <col min="13282" max="13288" width="0" style="2" hidden="1" customWidth="1"/>
    <col min="13289" max="13522" width="8.6640625" style="2"/>
    <col min="13523" max="13523" width="38.6640625" style="2" customWidth="1"/>
    <col min="13524" max="13524" width="9.86328125" style="2" customWidth="1"/>
    <col min="13525" max="13528" width="0" style="2" hidden="1" customWidth="1"/>
    <col min="13529" max="13529" width="10" style="2" customWidth="1"/>
    <col min="13530" max="13534" width="0" style="2" hidden="1" customWidth="1"/>
    <col min="13535" max="13535" width="10" style="2" customWidth="1"/>
    <col min="13536" max="13537" width="11.86328125" style="2" customWidth="1"/>
    <col min="13538" max="13544" width="0" style="2" hidden="1" customWidth="1"/>
    <col min="13545" max="13778" width="8.6640625" style="2"/>
    <col min="13779" max="13779" width="38.6640625" style="2" customWidth="1"/>
    <col min="13780" max="13780" width="9.86328125" style="2" customWidth="1"/>
    <col min="13781" max="13784" width="0" style="2" hidden="1" customWidth="1"/>
    <col min="13785" max="13785" width="10" style="2" customWidth="1"/>
    <col min="13786" max="13790" width="0" style="2" hidden="1" customWidth="1"/>
    <col min="13791" max="13791" width="10" style="2" customWidth="1"/>
    <col min="13792" max="13793" width="11.86328125" style="2" customWidth="1"/>
    <col min="13794" max="13800" width="0" style="2" hidden="1" customWidth="1"/>
    <col min="13801" max="14034" width="8.6640625" style="2"/>
    <col min="14035" max="14035" width="38.6640625" style="2" customWidth="1"/>
    <col min="14036" max="14036" width="9.86328125" style="2" customWidth="1"/>
    <col min="14037" max="14040" width="0" style="2" hidden="1" customWidth="1"/>
    <col min="14041" max="14041" width="10" style="2" customWidth="1"/>
    <col min="14042" max="14046" width="0" style="2" hidden="1" customWidth="1"/>
    <col min="14047" max="14047" width="10" style="2" customWidth="1"/>
    <col min="14048" max="14049" width="11.86328125" style="2" customWidth="1"/>
    <col min="14050" max="14056" width="0" style="2" hidden="1" customWidth="1"/>
    <col min="14057" max="14290" width="8.6640625" style="2"/>
    <col min="14291" max="14291" width="38.6640625" style="2" customWidth="1"/>
    <col min="14292" max="14292" width="9.86328125" style="2" customWidth="1"/>
    <col min="14293" max="14296" width="0" style="2" hidden="1" customWidth="1"/>
    <col min="14297" max="14297" width="10" style="2" customWidth="1"/>
    <col min="14298" max="14302" width="0" style="2" hidden="1" customWidth="1"/>
    <col min="14303" max="14303" width="10" style="2" customWidth="1"/>
    <col min="14304" max="14305" width="11.86328125" style="2" customWidth="1"/>
    <col min="14306" max="14312" width="0" style="2" hidden="1" customWidth="1"/>
    <col min="14313" max="14546" width="8.6640625" style="2"/>
    <col min="14547" max="14547" width="38.6640625" style="2" customWidth="1"/>
    <col min="14548" max="14548" width="9.86328125" style="2" customWidth="1"/>
    <col min="14549" max="14552" width="0" style="2" hidden="1" customWidth="1"/>
    <col min="14553" max="14553" width="10" style="2" customWidth="1"/>
    <col min="14554" max="14558" width="0" style="2" hidden="1" customWidth="1"/>
    <col min="14559" max="14559" width="10" style="2" customWidth="1"/>
    <col min="14560" max="14561" width="11.86328125" style="2" customWidth="1"/>
    <col min="14562" max="14568" width="0" style="2" hidden="1" customWidth="1"/>
    <col min="14569" max="14802" width="8.6640625" style="2"/>
    <col min="14803" max="14803" width="38.6640625" style="2" customWidth="1"/>
    <col min="14804" max="14804" width="9.86328125" style="2" customWidth="1"/>
    <col min="14805" max="14808" width="0" style="2" hidden="1" customWidth="1"/>
    <col min="14809" max="14809" width="10" style="2" customWidth="1"/>
    <col min="14810" max="14814" width="0" style="2" hidden="1" customWidth="1"/>
    <col min="14815" max="14815" width="10" style="2" customWidth="1"/>
    <col min="14816" max="14817" width="11.86328125" style="2" customWidth="1"/>
    <col min="14818" max="14824" width="0" style="2" hidden="1" customWidth="1"/>
    <col min="14825" max="15058" width="8.6640625" style="2"/>
    <col min="15059" max="15059" width="38.6640625" style="2" customWidth="1"/>
    <col min="15060" max="15060" width="9.86328125" style="2" customWidth="1"/>
    <col min="15061" max="15064" width="0" style="2" hidden="1" customWidth="1"/>
    <col min="15065" max="15065" width="10" style="2" customWidth="1"/>
    <col min="15066" max="15070" width="0" style="2" hidden="1" customWidth="1"/>
    <col min="15071" max="15071" width="10" style="2" customWidth="1"/>
    <col min="15072" max="15073" width="11.86328125" style="2" customWidth="1"/>
    <col min="15074" max="15080" width="0" style="2" hidden="1" customWidth="1"/>
    <col min="15081" max="15314" width="8.6640625" style="2"/>
    <col min="15315" max="15315" width="38.6640625" style="2" customWidth="1"/>
    <col min="15316" max="15316" width="9.86328125" style="2" customWidth="1"/>
    <col min="15317" max="15320" width="0" style="2" hidden="1" customWidth="1"/>
    <col min="15321" max="15321" width="10" style="2" customWidth="1"/>
    <col min="15322" max="15326" width="0" style="2" hidden="1" customWidth="1"/>
    <col min="15327" max="15327" width="10" style="2" customWidth="1"/>
    <col min="15328" max="15329" width="11.86328125" style="2" customWidth="1"/>
    <col min="15330" max="15336" width="0" style="2" hidden="1" customWidth="1"/>
    <col min="15337" max="15570" width="8.6640625" style="2"/>
    <col min="15571" max="15571" width="38.6640625" style="2" customWidth="1"/>
    <col min="15572" max="15572" width="9.86328125" style="2" customWidth="1"/>
    <col min="15573" max="15576" width="0" style="2" hidden="1" customWidth="1"/>
    <col min="15577" max="15577" width="10" style="2" customWidth="1"/>
    <col min="15578" max="15582" width="0" style="2" hidden="1" customWidth="1"/>
    <col min="15583" max="15583" width="10" style="2" customWidth="1"/>
    <col min="15584" max="15585" width="11.86328125" style="2" customWidth="1"/>
    <col min="15586" max="15592" width="0" style="2" hidden="1" customWidth="1"/>
    <col min="15593" max="15826" width="8.6640625" style="2"/>
    <col min="15827" max="15827" width="38.6640625" style="2" customWidth="1"/>
    <col min="15828" max="15828" width="9.86328125" style="2" customWidth="1"/>
    <col min="15829" max="15832" width="0" style="2" hidden="1" customWidth="1"/>
    <col min="15833" max="15833" width="10" style="2" customWidth="1"/>
    <col min="15834" max="15838" width="0" style="2" hidden="1" customWidth="1"/>
    <col min="15839" max="15839" width="10" style="2" customWidth="1"/>
    <col min="15840" max="15841" width="11.86328125" style="2" customWidth="1"/>
    <col min="15842" max="15848" width="0" style="2" hidden="1" customWidth="1"/>
    <col min="15849" max="16082" width="8.6640625" style="2"/>
    <col min="16083" max="16083" width="38.6640625" style="2" customWidth="1"/>
    <col min="16084" max="16084" width="9.86328125" style="2" customWidth="1"/>
    <col min="16085" max="16088" width="0" style="2" hidden="1" customWidth="1"/>
    <col min="16089" max="16089" width="10" style="2" customWidth="1"/>
    <col min="16090" max="16094" width="0" style="2" hidden="1" customWidth="1"/>
    <col min="16095" max="16095" width="10" style="2" customWidth="1"/>
    <col min="16096" max="16097" width="11.86328125" style="2" customWidth="1"/>
    <col min="16098" max="16104" width="0" style="2" hidden="1" customWidth="1"/>
    <col min="16105" max="16378" width="8.6640625" style="2"/>
    <col min="16379" max="16382" width="9.1328125" style="2" customWidth="1"/>
    <col min="16383" max="16384" width="8.6640625" style="2"/>
  </cols>
  <sheetData>
    <row r="1" spans="1:18" x14ac:dyDescent="0.4">
      <c r="A1" s="115" t="s">
        <v>79</v>
      </c>
      <c r="B1" s="115"/>
      <c r="C1" s="115"/>
      <c r="D1" s="115"/>
      <c r="E1" s="115"/>
      <c r="F1" s="115"/>
      <c r="G1" s="115"/>
      <c r="H1" s="115"/>
      <c r="I1" s="115"/>
    </row>
    <row r="2" spans="1:18" s="1" customFormat="1" ht="15.75" customHeight="1" x14ac:dyDescent="0.45">
      <c r="A2" s="116" t="s">
        <v>98</v>
      </c>
      <c r="B2" s="116"/>
      <c r="C2" s="116"/>
      <c r="D2" s="116"/>
      <c r="E2" s="116"/>
      <c r="F2" s="116"/>
      <c r="G2" s="116"/>
      <c r="H2" s="116"/>
      <c r="I2" s="116"/>
      <c r="J2" s="14"/>
      <c r="K2" s="14"/>
      <c r="R2" s="14"/>
    </row>
    <row r="3" spans="1:18" s="1" customFormat="1" ht="18" customHeight="1" x14ac:dyDescent="0.45">
      <c r="A3" s="117" t="s">
        <v>111</v>
      </c>
      <c r="B3" s="117"/>
      <c r="C3" s="117"/>
      <c r="D3" s="117"/>
      <c r="E3" s="117"/>
      <c r="F3" s="117"/>
      <c r="G3" s="117"/>
      <c r="H3" s="117"/>
      <c r="I3" s="117"/>
      <c r="J3" s="14"/>
      <c r="K3" s="14"/>
      <c r="R3" s="14"/>
    </row>
    <row r="4" spans="1:18" s="1" customFormat="1" ht="12.75" customHeight="1" x14ac:dyDescent="0.45">
      <c r="A4" s="4"/>
      <c r="B4" s="4"/>
      <c r="C4" s="4"/>
      <c r="D4" s="4"/>
      <c r="E4" s="4"/>
      <c r="F4" s="4"/>
      <c r="G4" s="4"/>
      <c r="H4" s="14"/>
      <c r="I4" s="14"/>
      <c r="J4" s="14"/>
      <c r="K4" s="14"/>
      <c r="R4" s="14"/>
    </row>
    <row r="5" spans="1:18" s="1" customFormat="1" ht="16.5" customHeight="1" thickBot="1" x14ac:dyDescent="0.5">
      <c r="B5" s="5"/>
      <c r="C5" s="17"/>
      <c r="D5" s="17"/>
      <c r="E5" s="17"/>
      <c r="F5" s="17"/>
      <c r="G5" s="17"/>
      <c r="H5" s="118" t="s">
        <v>54</v>
      </c>
      <c r="I5" s="118"/>
      <c r="J5" s="14"/>
      <c r="K5" s="14"/>
      <c r="R5" s="14"/>
    </row>
    <row r="6" spans="1:18" ht="62.25" customHeight="1" x14ac:dyDescent="0.4">
      <c r="A6" s="119" t="s">
        <v>0</v>
      </c>
      <c r="B6" s="121" t="s">
        <v>83</v>
      </c>
      <c r="C6" s="121"/>
      <c r="D6" s="121" t="s">
        <v>106</v>
      </c>
      <c r="E6" s="121" t="s">
        <v>94</v>
      </c>
      <c r="F6" s="121" t="s">
        <v>95</v>
      </c>
      <c r="G6" s="121" t="s">
        <v>102</v>
      </c>
      <c r="H6" s="121" t="s">
        <v>99</v>
      </c>
      <c r="I6" s="123"/>
    </row>
    <row r="7" spans="1:18" ht="63" customHeight="1" x14ac:dyDescent="0.4">
      <c r="A7" s="120"/>
      <c r="B7" s="33" t="s">
        <v>6</v>
      </c>
      <c r="C7" s="33" t="s">
        <v>50</v>
      </c>
      <c r="D7" s="122"/>
      <c r="E7" s="122"/>
      <c r="F7" s="122"/>
      <c r="G7" s="122"/>
      <c r="H7" s="33" t="s">
        <v>7</v>
      </c>
      <c r="I7" s="34" t="s">
        <v>52</v>
      </c>
    </row>
    <row r="8" spans="1:18" s="112" customFormat="1" ht="11.65" x14ac:dyDescent="0.35">
      <c r="A8" s="108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 t="s">
        <v>107</v>
      </c>
      <c r="I8" s="110" t="s">
        <v>108</v>
      </c>
      <c r="J8" s="111"/>
      <c r="K8" s="111"/>
      <c r="R8" s="111"/>
    </row>
    <row r="9" spans="1:18" ht="22.5" customHeight="1" x14ac:dyDescent="0.4">
      <c r="A9" s="35" t="s">
        <v>8</v>
      </c>
      <c r="B9" s="26">
        <f>B10+B33+B36+B37</f>
        <v>675185</v>
      </c>
      <c r="C9" s="26">
        <f t="shared" ref="C9" si="0">C10+C33+C36+C37</f>
        <v>675185</v>
      </c>
      <c r="D9" s="26">
        <f>D10+D33+D38+D37</f>
        <v>1054812.375</v>
      </c>
      <c r="E9" s="26">
        <f t="shared" ref="E9:F9" si="1">E10+E33+E38+E37</f>
        <v>413597.625</v>
      </c>
      <c r="F9" s="26">
        <f t="shared" si="1"/>
        <v>1468410</v>
      </c>
      <c r="G9" s="33">
        <f>G10+G33+G38+G37+G36</f>
        <v>775208</v>
      </c>
      <c r="H9" s="48">
        <f t="shared" ref="H9:H14" si="2">F9/B9</f>
        <v>2.1748261587564888</v>
      </c>
      <c r="I9" s="49">
        <f>F9/C9</f>
        <v>2.1748261587564888</v>
      </c>
      <c r="J9" s="32">
        <f>D9/C9</f>
        <v>1.5622568259069736</v>
      </c>
    </row>
    <row r="10" spans="1:18" ht="15" x14ac:dyDescent="0.4">
      <c r="A10" s="36" t="s">
        <v>9</v>
      </c>
      <c r="B10" s="50">
        <f>B11+B32</f>
        <v>384130</v>
      </c>
      <c r="C10" s="50">
        <f>C11+C32</f>
        <v>384130</v>
      </c>
      <c r="D10" s="50">
        <f>D11+D32</f>
        <v>309615.375</v>
      </c>
      <c r="E10" s="50">
        <f t="shared" ref="E10:F10" si="3">E11+E32</f>
        <v>74514.625</v>
      </c>
      <c r="F10" s="50">
        <f t="shared" si="3"/>
        <v>384130</v>
      </c>
      <c r="G10" s="51">
        <f t="shared" ref="G10" si="4">G11+G31</f>
        <v>342850</v>
      </c>
      <c r="H10" s="48">
        <f t="shared" si="2"/>
        <v>1</v>
      </c>
      <c r="I10" s="49">
        <f t="shared" ref="I10:I14" si="5">F10/C10</f>
        <v>1</v>
      </c>
      <c r="J10" s="32">
        <f t="shared" ref="J10:J24" si="6">D10/C10</f>
        <v>0.80601716866685758</v>
      </c>
      <c r="K10" s="13">
        <f>D10/C10</f>
        <v>0.80601716866685758</v>
      </c>
      <c r="L10" s="13"/>
      <c r="M10" s="13"/>
    </row>
    <row r="11" spans="1:18" s="6" customFormat="1" ht="30.6" customHeight="1" x14ac:dyDescent="0.4">
      <c r="A11" s="36" t="s">
        <v>10</v>
      </c>
      <c r="B11" s="50">
        <f>B12+B19+B20+B22+B23+B24+B25+B26+B30</f>
        <v>384130</v>
      </c>
      <c r="C11" s="52">
        <f>C12+C19+C20+C22+C23+C24+C25+C26+C30</f>
        <v>384130</v>
      </c>
      <c r="D11" s="50">
        <f>D12+D19+D20+D22+D23+D24+D25+D26+D30</f>
        <v>309615.375</v>
      </c>
      <c r="E11" s="50">
        <f t="shared" ref="E11:F11" si="7">E12+E19+E20+E22+E23+E24+E25+E26+E30</f>
        <v>74514.625</v>
      </c>
      <c r="F11" s="52">
        <f t="shared" si="7"/>
        <v>384130</v>
      </c>
      <c r="G11" s="33">
        <f t="shared" ref="G11" si="8">G12+G19+G20+G22+G23+G24+G25+G26+G30</f>
        <v>342850</v>
      </c>
      <c r="H11" s="48">
        <f t="shared" si="2"/>
        <v>1</v>
      </c>
      <c r="I11" s="49">
        <f t="shared" si="5"/>
        <v>1</v>
      </c>
      <c r="J11" s="32">
        <f t="shared" si="6"/>
        <v>0.80601716866685758</v>
      </c>
      <c r="K11" s="23"/>
      <c r="L11" s="27"/>
      <c r="M11" s="27"/>
      <c r="R11" s="23"/>
    </row>
    <row r="12" spans="1:18" s="6" customFormat="1" ht="18" customHeight="1" x14ac:dyDescent="0.4">
      <c r="A12" s="37" t="s">
        <v>11</v>
      </c>
      <c r="B12" s="50">
        <f>SUM(B13:B18)</f>
        <v>51680</v>
      </c>
      <c r="C12" s="50">
        <f>SUM(C13:C18)</f>
        <v>51680</v>
      </c>
      <c r="D12" s="50">
        <f t="shared" ref="D12:F12" si="9">SUM(D13:D18)</f>
        <v>21835.125</v>
      </c>
      <c r="E12" s="50">
        <f t="shared" si="9"/>
        <v>17344.875</v>
      </c>
      <c r="F12" s="50">
        <f t="shared" si="9"/>
        <v>39180</v>
      </c>
      <c r="G12" s="52">
        <f t="shared" ref="G12" si="10">SUM(G13:G18)</f>
        <v>27770</v>
      </c>
      <c r="H12" s="48">
        <f t="shared" si="2"/>
        <v>0.75812693498452011</v>
      </c>
      <c r="I12" s="49">
        <f t="shared" si="5"/>
        <v>0.75812693498452011</v>
      </c>
      <c r="J12" s="32">
        <f t="shared" si="6"/>
        <v>0.42250628869969042</v>
      </c>
      <c r="K12" s="23"/>
      <c r="L12" s="23"/>
      <c r="M12" s="23"/>
      <c r="R12" s="23"/>
    </row>
    <row r="13" spans="1:18" s="7" customFormat="1" ht="20.25" customHeight="1" x14ac:dyDescent="0.45">
      <c r="A13" s="38" t="s">
        <v>12</v>
      </c>
      <c r="B13" s="53">
        <v>45500</v>
      </c>
      <c r="C13" s="53">
        <v>45500</v>
      </c>
      <c r="D13" s="54">
        <v>17840.25</v>
      </c>
      <c r="E13" s="55">
        <f>F13-D13</f>
        <v>15159.75</v>
      </c>
      <c r="F13" s="55">
        <f>20500+13380-880</f>
        <v>33000</v>
      </c>
      <c r="G13" s="55">
        <v>22100</v>
      </c>
      <c r="H13" s="56">
        <f t="shared" si="2"/>
        <v>0.72527472527472525</v>
      </c>
      <c r="I13" s="57">
        <f t="shared" si="5"/>
        <v>0.72527472527472525</v>
      </c>
      <c r="J13" s="32">
        <f t="shared" si="6"/>
        <v>0.39209340659340658</v>
      </c>
      <c r="K13" s="30"/>
      <c r="R13" s="30"/>
    </row>
    <row r="14" spans="1:18" s="8" customFormat="1" ht="20.25" customHeight="1" x14ac:dyDescent="0.45">
      <c r="A14" s="38" t="s">
        <v>13</v>
      </c>
      <c r="B14" s="53">
        <v>6180</v>
      </c>
      <c r="C14" s="53">
        <v>6180</v>
      </c>
      <c r="D14" s="54">
        <v>3994.875</v>
      </c>
      <c r="E14" s="55">
        <f>F14-D14</f>
        <v>2185.125</v>
      </c>
      <c r="F14" s="53">
        <v>6180</v>
      </c>
      <c r="G14" s="55">
        <v>5670</v>
      </c>
      <c r="H14" s="56">
        <f t="shared" si="2"/>
        <v>1</v>
      </c>
      <c r="I14" s="57">
        <f t="shared" si="5"/>
        <v>1</v>
      </c>
      <c r="J14" s="32">
        <f t="shared" si="6"/>
        <v>0.64641990291262141</v>
      </c>
      <c r="K14" s="15"/>
      <c r="L14" s="6"/>
      <c r="M14" s="15"/>
      <c r="R14" s="15"/>
    </row>
    <row r="15" spans="1:18" s="8" customFormat="1" ht="20.25" customHeight="1" x14ac:dyDescent="0.45">
      <c r="A15" s="38" t="s">
        <v>14</v>
      </c>
      <c r="B15" s="53"/>
      <c r="C15" s="53"/>
      <c r="D15" s="54"/>
      <c r="E15" s="55"/>
      <c r="F15" s="55"/>
      <c r="G15" s="55"/>
      <c r="H15" s="56"/>
      <c r="I15" s="58"/>
      <c r="J15" s="32"/>
      <c r="K15" s="19">
        <f>C12-G12</f>
        <v>23910</v>
      </c>
      <c r="R15" s="15"/>
    </row>
    <row r="16" spans="1:18" s="9" customFormat="1" ht="32.450000000000003" customHeight="1" x14ac:dyDescent="0.45">
      <c r="A16" s="38" t="s">
        <v>15</v>
      </c>
      <c r="B16" s="53"/>
      <c r="C16" s="53"/>
      <c r="D16" s="53">
        <v>0</v>
      </c>
      <c r="E16" s="55">
        <v>0</v>
      </c>
      <c r="F16" s="55">
        <v>0</v>
      </c>
      <c r="G16" s="55"/>
      <c r="H16" s="48"/>
      <c r="I16" s="59"/>
      <c r="J16" s="32"/>
      <c r="K16" s="24">
        <f>K15/C12</f>
        <v>0.46265479876160992</v>
      </c>
      <c r="R16" s="24"/>
    </row>
    <row r="17" spans="1:19" s="1" customFormat="1" ht="20.25" customHeight="1" x14ac:dyDescent="0.45">
      <c r="A17" s="38" t="s">
        <v>16</v>
      </c>
      <c r="B17" s="53"/>
      <c r="C17" s="53"/>
      <c r="D17" s="53">
        <v>0</v>
      </c>
      <c r="E17" s="55">
        <v>0</v>
      </c>
      <c r="F17" s="55">
        <v>0</v>
      </c>
      <c r="G17" s="55"/>
      <c r="H17" s="48"/>
      <c r="I17" s="60"/>
      <c r="J17" s="32"/>
      <c r="K17" s="14"/>
      <c r="R17" s="14"/>
    </row>
    <row r="18" spans="1:19" s="10" customFormat="1" ht="20.25" customHeight="1" x14ac:dyDescent="0.45">
      <c r="A18" s="38" t="s">
        <v>17</v>
      </c>
      <c r="B18" s="53"/>
      <c r="C18" s="53"/>
      <c r="D18" s="53"/>
      <c r="E18" s="55">
        <v>0</v>
      </c>
      <c r="F18" s="55">
        <v>0</v>
      </c>
      <c r="G18" s="55"/>
      <c r="H18" s="48"/>
      <c r="I18" s="61"/>
      <c r="J18" s="32"/>
      <c r="K18" s="28"/>
      <c r="R18" s="28"/>
    </row>
    <row r="19" spans="1:19" s="10" customFormat="1" ht="20.25" customHeight="1" x14ac:dyDescent="0.45">
      <c r="A19" s="37" t="s">
        <v>18</v>
      </c>
      <c r="B19" s="62">
        <v>20000</v>
      </c>
      <c r="C19" s="62">
        <v>20000</v>
      </c>
      <c r="D19" s="63">
        <v>9625.5</v>
      </c>
      <c r="E19" s="55">
        <f>F19-D19</f>
        <v>10374.5</v>
      </c>
      <c r="F19" s="62">
        <v>20000</v>
      </c>
      <c r="G19" s="64">
        <v>20300</v>
      </c>
      <c r="H19" s="56">
        <f>F19/B19</f>
        <v>1</v>
      </c>
      <c r="I19" s="57">
        <f t="shared" ref="I19:I20" si="11">F19/C19</f>
        <v>1</v>
      </c>
      <c r="J19" s="32">
        <f t="shared" si="6"/>
        <v>0.48127500000000001</v>
      </c>
      <c r="K19" s="18"/>
      <c r="L19" s="28"/>
      <c r="R19" s="28"/>
    </row>
    <row r="20" spans="1:19" s="10" customFormat="1" ht="20.25" customHeight="1" x14ac:dyDescent="0.45">
      <c r="A20" s="37" t="s">
        <v>19</v>
      </c>
      <c r="B20" s="62">
        <v>24000</v>
      </c>
      <c r="C20" s="62">
        <v>24000</v>
      </c>
      <c r="D20" s="63">
        <v>17970.75</v>
      </c>
      <c r="E20" s="55">
        <f>F20-D20</f>
        <v>6029.25</v>
      </c>
      <c r="F20" s="62">
        <v>24000</v>
      </c>
      <c r="G20" s="64">
        <v>21900</v>
      </c>
      <c r="H20" s="56">
        <f>F20/B20</f>
        <v>1</v>
      </c>
      <c r="I20" s="57">
        <f t="shared" si="11"/>
        <v>1</v>
      </c>
      <c r="J20" s="32">
        <f t="shared" si="6"/>
        <v>0.74878124999999995</v>
      </c>
      <c r="K20" s="18"/>
      <c r="L20" s="28"/>
      <c r="M20" s="28"/>
      <c r="N20" s="28"/>
      <c r="R20" s="28"/>
    </row>
    <row r="21" spans="1:19" s="10" customFormat="1" ht="20.25" customHeight="1" x14ac:dyDescent="0.45">
      <c r="A21" s="37" t="s">
        <v>20</v>
      </c>
      <c r="B21" s="62"/>
      <c r="C21" s="62"/>
      <c r="D21" s="63"/>
      <c r="E21" s="51"/>
      <c r="F21" s="64"/>
      <c r="G21" s="64"/>
      <c r="H21" s="56"/>
      <c r="I21" s="65"/>
      <c r="J21" s="32"/>
      <c r="K21" s="18"/>
      <c r="R21" s="28"/>
    </row>
    <row r="22" spans="1:19" s="10" customFormat="1" ht="35.1" customHeight="1" x14ac:dyDescent="0.45">
      <c r="A22" s="37" t="s">
        <v>21</v>
      </c>
      <c r="B22" s="62">
        <v>250</v>
      </c>
      <c r="C22" s="62">
        <v>250</v>
      </c>
      <c r="D22" s="63">
        <v>100</v>
      </c>
      <c r="E22" s="55">
        <f>F22-D22</f>
        <v>150</v>
      </c>
      <c r="F22" s="64">
        <v>250</v>
      </c>
      <c r="G22" s="64">
        <v>280</v>
      </c>
      <c r="H22" s="56">
        <f t="shared" ref="H22:H26" si="12">F22/B22</f>
        <v>1</v>
      </c>
      <c r="I22" s="57">
        <f t="shared" ref="I22:I26" si="13">F22/C22</f>
        <v>1</v>
      </c>
      <c r="J22" s="32">
        <f t="shared" si="6"/>
        <v>0.4</v>
      </c>
      <c r="K22" s="18"/>
      <c r="L22" s="28"/>
      <c r="R22" s="28"/>
    </row>
    <row r="23" spans="1:19" s="9" customFormat="1" ht="20.25" customHeight="1" x14ac:dyDescent="0.45">
      <c r="A23" s="37" t="s">
        <v>22</v>
      </c>
      <c r="B23" s="62">
        <v>3000</v>
      </c>
      <c r="C23" s="62">
        <v>3000</v>
      </c>
      <c r="D23" s="63">
        <v>2797.875</v>
      </c>
      <c r="E23" s="55">
        <f>F23-D23</f>
        <v>202.125</v>
      </c>
      <c r="F23" s="62">
        <v>3000</v>
      </c>
      <c r="G23" s="64">
        <v>3000</v>
      </c>
      <c r="H23" s="56">
        <f t="shared" si="12"/>
        <v>1</v>
      </c>
      <c r="I23" s="57">
        <f t="shared" si="13"/>
        <v>1</v>
      </c>
      <c r="J23" s="32">
        <f t="shared" si="6"/>
        <v>0.93262500000000004</v>
      </c>
      <c r="K23" s="18"/>
      <c r="L23" s="28"/>
      <c r="R23" s="24"/>
    </row>
    <row r="24" spans="1:19" s="9" customFormat="1" ht="30" customHeight="1" x14ac:dyDescent="0.45">
      <c r="A24" s="39" t="s">
        <v>23</v>
      </c>
      <c r="B24" s="62">
        <v>8100</v>
      </c>
      <c r="C24" s="62">
        <v>8100</v>
      </c>
      <c r="D24" s="63">
        <v>2797.875</v>
      </c>
      <c r="E24" s="55">
        <f>F24-D24</f>
        <v>5302.125</v>
      </c>
      <c r="F24" s="62">
        <v>8100</v>
      </c>
      <c r="G24" s="64">
        <v>6500</v>
      </c>
      <c r="H24" s="56">
        <f t="shared" si="12"/>
        <v>1</v>
      </c>
      <c r="I24" s="57">
        <f t="shared" si="13"/>
        <v>1</v>
      </c>
      <c r="J24" s="32">
        <f t="shared" si="6"/>
        <v>0.34541666666666665</v>
      </c>
      <c r="K24" s="18"/>
      <c r="L24" s="28"/>
      <c r="M24" s="28"/>
      <c r="N24" s="28"/>
      <c r="R24" s="24"/>
    </row>
    <row r="25" spans="1:19" s="9" customFormat="1" ht="20.25" customHeight="1" x14ac:dyDescent="0.45">
      <c r="A25" s="37" t="s">
        <v>24</v>
      </c>
      <c r="B25" s="62">
        <v>270000</v>
      </c>
      <c r="C25" s="62">
        <v>270000</v>
      </c>
      <c r="D25" s="63">
        <v>236671.875</v>
      </c>
      <c r="E25" s="55">
        <f>F25-D25</f>
        <v>33328.125</v>
      </c>
      <c r="F25" s="62">
        <v>270000</v>
      </c>
      <c r="G25" s="64">
        <v>260000</v>
      </c>
      <c r="H25" s="56">
        <f>F25/B25</f>
        <v>1</v>
      </c>
      <c r="I25" s="57">
        <f t="shared" si="13"/>
        <v>1</v>
      </c>
      <c r="J25" s="31">
        <f>D25/C25</f>
        <v>0.87656250000000002</v>
      </c>
      <c r="K25" s="13">
        <f>D25/C25</f>
        <v>0.87656250000000002</v>
      </c>
      <c r="L25" s="28"/>
      <c r="M25" s="28"/>
      <c r="N25" s="28"/>
      <c r="O25" s="24"/>
      <c r="R25" s="13"/>
      <c r="S25" s="24"/>
    </row>
    <row r="26" spans="1:19" s="9" customFormat="1" ht="20.25" customHeight="1" x14ac:dyDescent="0.45">
      <c r="A26" s="37" t="s">
        <v>25</v>
      </c>
      <c r="B26" s="62">
        <v>7000</v>
      </c>
      <c r="C26" s="62">
        <v>7000</v>
      </c>
      <c r="D26" s="63">
        <v>17742.375</v>
      </c>
      <c r="E26" s="55">
        <f>F26-D26</f>
        <v>1757.625</v>
      </c>
      <c r="F26" s="64">
        <v>19500</v>
      </c>
      <c r="G26" s="64">
        <v>3000</v>
      </c>
      <c r="H26" s="56">
        <f t="shared" si="12"/>
        <v>2.7857142857142856</v>
      </c>
      <c r="I26" s="57">
        <f t="shared" si="13"/>
        <v>2.7857142857142856</v>
      </c>
      <c r="J26" s="18"/>
      <c r="K26" s="18"/>
      <c r="L26" s="28"/>
      <c r="M26" s="28"/>
      <c r="N26" s="28"/>
      <c r="R26" s="23"/>
    </row>
    <row r="27" spans="1:19" s="9" customFormat="1" ht="20.25" hidden="1" customHeight="1" x14ac:dyDescent="0.45">
      <c r="A27" s="40" t="s">
        <v>26</v>
      </c>
      <c r="B27" s="53"/>
      <c r="C27" s="53">
        <v>2500</v>
      </c>
      <c r="D27" s="63" t="e">
        <v>#REF!</v>
      </c>
      <c r="E27" s="64" t="e">
        <v>#REF!</v>
      </c>
      <c r="F27" s="64" t="e">
        <v>#REF!</v>
      </c>
      <c r="G27" s="64"/>
      <c r="H27" s="56"/>
      <c r="I27" s="65"/>
      <c r="J27" s="18"/>
      <c r="K27" s="18"/>
      <c r="R27" s="23"/>
    </row>
    <row r="28" spans="1:19" s="9" customFormat="1" ht="20.25" hidden="1" customHeight="1" x14ac:dyDescent="0.45">
      <c r="A28" s="41" t="s">
        <v>27</v>
      </c>
      <c r="B28" s="53"/>
      <c r="C28" s="53">
        <v>500</v>
      </c>
      <c r="D28" s="63" t="e">
        <v>#REF!</v>
      </c>
      <c r="E28" s="64" t="e">
        <v>#REF!</v>
      </c>
      <c r="F28" s="64" t="e">
        <v>#REF!</v>
      </c>
      <c r="G28" s="64"/>
      <c r="H28" s="56"/>
      <c r="I28" s="65"/>
      <c r="J28" s="18"/>
      <c r="K28" s="18"/>
      <c r="R28" s="30"/>
    </row>
    <row r="29" spans="1:19" s="9" customFormat="1" ht="20.25" hidden="1" customHeight="1" x14ac:dyDescent="0.45">
      <c r="A29" s="42" t="s">
        <v>28</v>
      </c>
      <c r="B29" s="53"/>
      <c r="C29" s="53"/>
      <c r="D29" s="63" t="e">
        <v>#REF!</v>
      </c>
      <c r="E29" s="64" t="e">
        <v>#REF!</v>
      </c>
      <c r="F29" s="64" t="e">
        <v>#REF!</v>
      </c>
      <c r="G29" s="64"/>
      <c r="H29" s="56"/>
      <c r="I29" s="65"/>
      <c r="J29" s="18"/>
      <c r="K29" s="18"/>
      <c r="R29" s="24"/>
    </row>
    <row r="30" spans="1:19" s="9" customFormat="1" ht="20.25" customHeight="1" x14ac:dyDescent="0.45">
      <c r="A30" s="37" t="s">
        <v>48</v>
      </c>
      <c r="B30" s="62">
        <v>100</v>
      </c>
      <c r="C30" s="62">
        <v>100</v>
      </c>
      <c r="D30" s="63">
        <v>74</v>
      </c>
      <c r="E30" s="55">
        <f>F30-D30</f>
        <v>26</v>
      </c>
      <c r="F30" s="64">
        <v>100</v>
      </c>
      <c r="G30" s="64">
        <v>100</v>
      </c>
      <c r="H30" s="56">
        <f t="shared" ref="H30" si="14">F30/B30</f>
        <v>1</v>
      </c>
      <c r="I30" s="57">
        <f t="shared" ref="I30" si="15">F30/C30</f>
        <v>1</v>
      </c>
      <c r="J30" s="18"/>
      <c r="K30" s="18"/>
      <c r="L30" s="28"/>
      <c r="R30" s="24"/>
    </row>
    <row r="31" spans="1:19" s="9" customFormat="1" ht="20.25" customHeight="1" x14ac:dyDescent="0.4">
      <c r="A31" s="37" t="s">
        <v>84</v>
      </c>
      <c r="B31" s="50"/>
      <c r="C31" s="50"/>
      <c r="D31" s="25"/>
      <c r="E31" s="51"/>
      <c r="F31" s="51"/>
      <c r="G31" s="51"/>
      <c r="H31" s="48"/>
      <c r="I31" s="66"/>
      <c r="J31" s="18"/>
      <c r="K31" s="18"/>
      <c r="R31" s="24"/>
    </row>
    <row r="32" spans="1:19" s="9" customFormat="1" ht="33" customHeight="1" x14ac:dyDescent="0.4">
      <c r="A32" s="43" t="s">
        <v>29</v>
      </c>
      <c r="B32" s="50"/>
      <c r="C32" s="50"/>
      <c r="D32" s="26"/>
      <c r="E32" s="51"/>
      <c r="F32" s="51"/>
      <c r="G32" s="51"/>
      <c r="H32" s="48"/>
      <c r="I32" s="49"/>
      <c r="J32" s="24"/>
      <c r="K32" s="24"/>
      <c r="R32" s="24"/>
    </row>
    <row r="33" spans="1:18" s="9" customFormat="1" ht="29.1" customHeight="1" x14ac:dyDescent="0.45">
      <c r="A33" s="36" t="s">
        <v>30</v>
      </c>
      <c r="B33" s="50">
        <v>291055</v>
      </c>
      <c r="C33" s="50">
        <v>291055</v>
      </c>
      <c r="D33" s="26">
        <f>D34+D35</f>
        <v>415680</v>
      </c>
      <c r="E33" s="26">
        <f t="shared" ref="E33:G33" si="16">E34+E35</f>
        <v>339083</v>
      </c>
      <c r="F33" s="33">
        <f t="shared" si="16"/>
        <v>754763</v>
      </c>
      <c r="G33" s="33">
        <f t="shared" si="16"/>
        <v>432358</v>
      </c>
      <c r="H33" s="48">
        <f>F33/B33</f>
        <v>2.5931971620484102</v>
      </c>
      <c r="I33" s="49">
        <f t="shared" ref="I33:I34" si="17">F33/C33</f>
        <v>2.5931971620484102</v>
      </c>
      <c r="J33" s="18"/>
      <c r="K33" s="18"/>
      <c r="L33" s="28"/>
      <c r="M33" s="28"/>
      <c r="N33" s="28"/>
      <c r="O33" s="29"/>
      <c r="P33" s="29"/>
      <c r="R33" s="13"/>
    </row>
    <row r="34" spans="1:18" s="8" customFormat="1" ht="20.25" customHeight="1" x14ac:dyDescent="0.45">
      <c r="A34" s="44" t="s">
        <v>31</v>
      </c>
      <c r="B34" s="62">
        <v>225665</v>
      </c>
      <c r="C34" s="62">
        <v>225665</v>
      </c>
      <c r="D34" s="63">
        <v>150442</v>
      </c>
      <c r="E34" s="64">
        <f>F34-D34</f>
        <v>75223</v>
      </c>
      <c r="F34" s="64">
        <v>225665</v>
      </c>
      <c r="G34" s="64">
        <v>225665</v>
      </c>
      <c r="H34" s="56">
        <f>F34/B34</f>
        <v>1</v>
      </c>
      <c r="I34" s="57">
        <f t="shared" si="17"/>
        <v>1</v>
      </c>
      <c r="J34" s="18"/>
      <c r="K34" s="18"/>
      <c r="L34" s="28"/>
      <c r="M34" s="28"/>
      <c r="N34" s="28"/>
      <c r="R34" s="23"/>
    </row>
    <row r="35" spans="1:18" s="8" customFormat="1" ht="20.25" customHeight="1" x14ac:dyDescent="0.45">
      <c r="A35" s="44" t="s">
        <v>32</v>
      </c>
      <c r="B35" s="62">
        <v>65390</v>
      </c>
      <c r="C35" s="62">
        <v>65390</v>
      </c>
      <c r="D35" s="63">
        <v>265238</v>
      </c>
      <c r="E35" s="64">
        <f>F35-D35</f>
        <v>263860</v>
      </c>
      <c r="F35" s="64">
        <v>529098</v>
      </c>
      <c r="G35" s="64">
        <v>206693</v>
      </c>
      <c r="H35" s="56">
        <f>F35/B35</f>
        <v>8.0914207065300499</v>
      </c>
      <c r="I35" s="57">
        <f>F35/C35</f>
        <v>8.0914207065300499</v>
      </c>
      <c r="J35" s="18"/>
      <c r="K35" s="18"/>
      <c r="L35" s="28"/>
      <c r="M35" s="28"/>
      <c r="N35" s="28"/>
      <c r="R35" s="23"/>
    </row>
    <row r="36" spans="1:18" s="8" customFormat="1" ht="15.4" x14ac:dyDescent="0.45">
      <c r="A36" s="45" t="s">
        <v>33</v>
      </c>
      <c r="B36" s="50"/>
      <c r="C36" s="50"/>
      <c r="D36" s="67"/>
      <c r="E36" s="64">
        <f>F36-D36</f>
        <v>474</v>
      </c>
      <c r="F36" s="51">
        <v>474</v>
      </c>
      <c r="G36" s="51"/>
      <c r="H36" s="48"/>
      <c r="I36" s="68"/>
      <c r="J36" s="15"/>
      <c r="K36" s="15"/>
      <c r="R36" s="30"/>
    </row>
    <row r="37" spans="1:18" s="8" customFormat="1" ht="20.25" customHeight="1" x14ac:dyDescent="0.45">
      <c r="A37" s="46" t="s">
        <v>85</v>
      </c>
      <c r="B37" s="50"/>
      <c r="C37" s="50"/>
      <c r="D37" s="50">
        <v>328517</v>
      </c>
      <c r="E37" s="64">
        <f>F37-D37</f>
        <v>0</v>
      </c>
      <c r="F37" s="51">
        <v>328517</v>
      </c>
      <c r="G37" s="51"/>
      <c r="H37" s="48"/>
      <c r="I37" s="49"/>
      <c r="J37" s="15"/>
      <c r="K37" s="15"/>
      <c r="R37" s="24"/>
    </row>
    <row r="38" spans="1:18" s="8" customFormat="1" ht="37.5" customHeight="1" thickBot="1" x14ac:dyDescent="0.45">
      <c r="A38" s="47" t="s">
        <v>101</v>
      </c>
      <c r="B38" s="69"/>
      <c r="C38" s="69"/>
      <c r="D38" s="70">
        <v>1000</v>
      </c>
      <c r="E38" s="71">
        <v>0</v>
      </c>
      <c r="F38" s="72">
        <v>1000</v>
      </c>
      <c r="G38" s="72"/>
      <c r="H38" s="73"/>
      <c r="I38" s="74"/>
      <c r="J38" s="15"/>
      <c r="K38" s="15"/>
      <c r="R38" s="24"/>
    </row>
    <row r="39" spans="1:18" s="8" customFormat="1" ht="20.25" customHeight="1" x14ac:dyDescent="0.4">
      <c r="A39" s="20"/>
      <c r="B39" s="21"/>
      <c r="C39" s="22"/>
      <c r="D39" s="22"/>
      <c r="E39" s="22"/>
      <c r="F39" s="22"/>
      <c r="G39" s="22"/>
      <c r="H39" s="22"/>
      <c r="I39" s="22"/>
      <c r="J39" s="15"/>
      <c r="K39" s="15"/>
      <c r="R39" s="15"/>
    </row>
    <row r="40" spans="1:18" s="11" customFormat="1" ht="17.25" x14ac:dyDescent="0.45">
      <c r="A40" s="2"/>
      <c r="B40" s="3"/>
      <c r="C40" s="2"/>
      <c r="D40" s="2"/>
      <c r="E40" s="2"/>
      <c r="F40" s="2"/>
      <c r="G40" s="2"/>
      <c r="H40" s="16"/>
      <c r="I40" s="16"/>
      <c r="J40" s="16"/>
      <c r="K40" s="16"/>
      <c r="R40" s="16"/>
    </row>
    <row r="41" spans="1:18" x14ac:dyDescent="0.4">
      <c r="J41" s="13" t="e">
        <f>D41/B41</f>
        <v>#DIV/0!</v>
      </c>
    </row>
  </sheetData>
  <mergeCells count="11">
    <mergeCell ref="A1:I1"/>
    <mergeCell ref="A2:I2"/>
    <mergeCell ref="A3:I3"/>
    <mergeCell ref="H5:I5"/>
    <mergeCell ref="A6:A7"/>
    <mergeCell ref="B6:C6"/>
    <mergeCell ref="D6:D7"/>
    <mergeCell ref="E6:E7"/>
    <mergeCell ref="F6:F7"/>
    <mergeCell ref="H6:I6"/>
    <mergeCell ref="G6:G7"/>
  </mergeCells>
  <pageMargins left="0.47244094488188981" right="0.19685039370078741" top="0.68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3"/>
  <sheetViews>
    <sheetView topLeftCell="A4" zoomScaleNormal="100" workbookViewId="0">
      <selection activeCell="B4" sqref="B1:B1048576"/>
    </sheetView>
  </sheetViews>
  <sheetFormatPr defaultColWidth="10.33203125" defaultRowHeight="15.4" x14ac:dyDescent="0.45"/>
  <cols>
    <col min="1" max="1" width="4.86328125" style="147" customWidth="1"/>
    <col min="2" max="2" width="30.796875" style="181" customWidth="1"/>
    <col min="3" max="10" width="10.59765625" style="144" customWidth="1"/>
    <col min="11" max="12" width="10.59765625" style="145" customWidth="1"/>
    <col min="13" max="13" width="10" style="144" hidden="1" customWidth="1"/>
    <col min="14" max="14" width="14.1328125" style="145" hidden="1" customWidth="1"/>
    <col min="15" max="22" width="0" style="144" hidden="1" customWidth="1"/>
    <col min="23" max="219" width="10.33203125" style="144"/>
    <col min="220" max="220" width="5.53125" style="144" customWidth="1"/>
    <col min="221" max="221" width="32.6640625" style="144" customWidth="1"/>
    <col min="222" max="222" width="10" style="144" customWidth="1"/>
    <col min="223" max="223" width="10.86328125" style="144" customWidth="1"/>
    <col min="224" max="229" width="0" style="144" hidden="1" customWidth="1"/>
    <col min="230" max="230" width="10.33203125" style="144" customWidth="1"/>
    <col min="231" max="233" width="0" style="144" hidden="1" customWidth="1"/>
    <col min="234" max="234" width="10.33203125" style="144" customWidth="1"/>
    <col min="235" max="235" width="11" style="144" customWidth="1"/>
    <col min="236" max="237" width="0" style="144" hidden="1" customWidth="1"/>
    <col min="238" max="238" width="10.33203125" style="144"/>
    <col min="239" max="243" width="0" style="144" hidden="1" customWidth="1"/>
    <col min="244" max="475" width="10.33203125" style="144"/>
    <col min="476" max="476" width="5.53125" style="144" customWidth="1"/>
    <col min="477" max="477" width="32.6640625" style="144" customWidth="1"/>
    <col min="478" max="478" width="10" style="144" customWidth="1"/>
    <col min="479" max="479" width="10.86328125" style="144" customWidth="1"/>
    <col min="480" max="485" width="0" style="144" hidden="1" customWidth="1"/>
    <col min="486" max="486" width="10.33203125" style="144" customWidth="1"/>
    <col min="487" max="489" width="0" style="144" hidden="1" customWidth="1"/>
    <col min="490" max="490" width="10.33203125" style="144" customWidth="1"/>
    <col min="491" max="491" width="11" style="144" customWidth="1"/>
    <col min="492" max="493" width="0" style="144" hidden="1" customWidth="1"/>
    <col min="494" max="494" width="10.33203125" style="144"/>
    <col min="495" max="499" width="0" style="144" hidden="1" customWidth="1"/>
    <col min="500" max="731" width="10.33203125" style="144"/>
    <col min="732" max="732" width="5.53125" style="144" customWidth="1"/>
    <col min="733" max="733" width="32.6640625" style="144" customWidth="1"/>
    <col min="734" max="734" width="10" style="144" customWidth="1"/>
    <col min="735" max="735" width="10.86328125" style="144" customWidth="1"/>
    <col min="736" max="741" width="0" style="144" hidden="1" customWidth="1"/>
    <col min="742" max="742" width="10.33203125" style="144" customWidth="1"/>
    <col min="743" max="745" width="0" style="144" hidden="1" customWidth="1"/>
    <col min="746" max="746" width="10.33203125" style="144" customWidth="1"/>
    <col min="747" max="747" width="11" style="144" customWidth="1"/>
    <col min="748" max="749" width="0" style="144" hidden="1" customWidth="1"/>
    <col min="750" max="750" width="10.33203125" style="144"/>
    <col min="751" max="755" width="0" style="144" hidden="1" customWidth="1"/>
    <col min="756" max="987" width="10.33203125" style="144"/>
    <col min="988" max="988" width="5.53125" style="144" customWidth="1"/>
    <col min="989" max="989" width="32.6640625" style="144" customWidth="1"/>
    <col min="990" max="990" width="10" style="144" customWidth="1"/>
    <col min="991" max="991" width="10.86328125" style="144" customWidth="1"/>
    <col min="992" max="997" width="0" style="144" hidden="1" customWidth="1"/>
    <col min="998" max="998" width="10.33203125" style="144" customWidth="1"/>
    <col min="999" max="1001" width="0" style="144" hidden="1" customWidth="1"/>
    <col min="1002" max="1002" width="10.33203125" style="144" customWidth="1"/>
    <col min="1003" max="1003" width="11" style="144" customWidth="1"/>
    <col min="1004" max="1005" width="0" style="144" hidden="1" customWidth="1"/>
    <col min="1006" max="1006" width="10.33203125" style="144"/>
    <col min="1007" max="1011" width="0" style="144" hidden="1" customWidth="1"/>
    <col min="1012" max="1243" width="10.33203125" style="144"/>
    <col min="1244" max="1244" width="5.53125" style="144" customWidth="1"/>
    <col min="1245" max="1245" width="32.6640625" style="144" customWidth="1"/>
    <col min="1246" max="1246" width="10" style="144" customWidth="1"/>
    <col min="1247" max="1247" width="10.86328125" style="144" customWidth="1"/>
    <col min="1248" max="1253" width="0" style="144" hidden="1" customWidth="1"/>
    <col min="1254" max="1254" width="10.33203125" style="144" customWidth="1"/>
    <col min="1255" max="1257" width="0" style="144" hidden="1" customWidth="1"/>
    <col min="1258" max="1258" width="10.33203125" style="144" customWidth="1"/>
    <col min="1259" max="1259" width="11" style="144" customWidth="1"/>
    <col min="1260" max="1261" width="0" style="144" hidden="1" customWidth="1"/>
    <col min="1262" max="1262" width="10.33203125" style="144"/>
    <col min="1263" max="1267" width="0" style="144" hidden="1" customWidth="1"/>
    <col min="1268" max="1499" width="10.33203125" style="144"/>
    <col min="1500" max="1500" width="5.53125" style="144" customWidth="1"/>
    <col min="1501" max="1501" width="32.6640625" style="144" customWidth="1"/>
    <col min="1502" max="1502" width="10" style="144" customWidth="1"/>
    <col min="1503" max="1503" width="10.86328125" style="144" customWidth="1"/>
    <col min="1504" max="1509" width="0" style="144" hidden="1" customWidth="1"/>
    <col min="1510" max="1510" width="10.33203125" style="144" customWidth="1"/>
    <col min="1511" max="1513" width="0" style="144" hidden="1" customWidth="1"/>
    <col min="1514" max="1514" width="10.33203125" style="144" customWidth="1"/>
    <col min="1515" max="1515" width="11" style="144" customWidth="1"/>
    <col min="1516" max="1517" width="0" style="144" hidden="1" customWidth="1"/>
    <col min="1518" max="1518" width="10.33203125" style="144"/>
    <col min="1519" max="1523" width="0" style="144" hidden="1" customWidth="1"/>
    <col min="1524" max="1755" width="10.33203125" style="144"/>
    <col min="1756" max="1756" width="5.53125" style="144" customWidth="1"/>
    <col min="1757" max="1757" width="32.6640625" style="144" customWidth="1"/>
    <col min="1758" max="1758" width="10" style="144" customWidth="1"/>
    <col min="1759" max="1759" width="10.86328125" style="144" customWidth="1"/>
    <col min="1760" max="1765" width="0" style="144" hidden="1" customWidth="1"/>
    <col min="1766" max="1766" width="10.33203125" style="144" customWidth="1"/>
    <col min="1767" max="1769" width="0" style="144" hidden="1" customWidth="1"/>
    <col min="1770" max="1770" width="10.33203125" style="144" customWidth="1"/>
    <col min="1771" max="1771" width="11" style="144" customWidth="1"/>
    <col min="1772" max="1773" width="0" style="144" hidden="1" customWidth="1"/>
    <col min="1774" max="1774" width="10.33203125" style="144"/>
    <col min="1775" max="1779" width="0" style="144" hidden="1" customWidth="1"/>
    <col min="1780" max="2011" width="10.33203125" style="144"/>
    <col min="2012" max="2012" width="5.53125" style="144" customWidth="1"/>
    <col min="2013" max="2013" width="32.6640625" style="144" customWidth="1"/>
    <col min="2014" max="2014" width="10" style="144" customWidth="1"/>
    <col min="2015" max="2015" width="10.86328125" style="144" customWidth="1"/>
    <col min="2016" max="2021" width="0" style="144" hidden="1" customWidth="1"/>
    <col min="2022" max="2022" width="10.33203125" style="144" customWidth="1"/>
    <col min="2023" max="2025" width="0" style="144" hidden="1" customWidth="1"/>
    <col min="2026" max="2026" width="10.33203125" style="144" customWidth="1"/>
    <col min="2027" max="2027" width="11" style="144" customWidth="1"/>
    <col min="2028" max="2029" width="0" style="144" hidden="1" customWidth="1"/>
    <col min="2030" max="2030" width="10.33203125" style="144"/>
    <col min="2031" max="2035" width="0" style="144" hidden="1" customWidth="1"/>
    <col min="2036" max="2267" width="10.33203125" style="144"/>
    <col min="2268" max="2268" width="5.53125" style="144" customWidth="1"/>
    <col min="2269" max="2269" width="32.6640625" style="144" customWidth="1"/>
    <col min="2270" max="2270" width="10" style="144" customWidth="1"/>
    <col min="2271" max="2271" width="10.86328125" style="144" customWidth="1"/>
    <col min="2272" max="2277" width="0" style="144" hidden="1" customWidth="1"/>
    <col min="2278" max="2278" width="10.33203125" style="144" customWidth="1"/>
    <col min="2279" max="2281" width="0" style="144" hidden="1" customWidth="1"/>
    <col min="2282" max="2282" width="10.33203125" style="144" customWidth="1"/>
    <col min="2283" max="2283" width="11" style="144" customWidth="1"/>
    <col min="2284" max="2285" width="0" style="144" hidden="1" customWidth="1"/>
    <col min="2286" max="2286" width="10.33203125" style="144"/>
    <col min="2287" max="2291" width="0" style="144" hidden="1" customWidth="1"/>
    <col min="2292" max="2523" width="10.33203125" style="144"/>
    <col min="2524" max="2524" width="5.53125" style="144" customWidth="1"/>
    <col min="2525" max="2525" width="32.6640625" style="144" customWidth="1"/>
    <col min="2526" max="2526" width="10" style="144" customWidth="1"/>
    <col min="2527" max="2527" width="10.86328125" style="144" customWidth="1"/>
    <col min="2528" max="2533" width="0" style="144" hidden="1" customWidth="1"/>
    <col min="2534" max="2534" width="10.33203125" style="144" customWidth="1"/>
    <col min="2535" max="2537" width="0" style="144" hidden="1" customWidth="1"/>
    <col min="2538" max="2538" width="10.33203125" style="144" customWidth="1"/>
    <col min="2539" max="2539" width="11" style="144" customWidth="1"/>
    <col min="2540" max="2541" width="0" style="144" hidden="1" customWidth="1"/>
    <col min="2542" max="2542" width="10.33203125" style="144"/>
    <col min="2543" max="2547" width="0" style="144" hidden="1" customWidth="1"/>
    <col min="2548" max="2779" width="10.33203125" style="144"/>
    <col min="2780" max="2780" width="5.53125" style="144" customWidth="1"/>
    <col min="2781" max="2781" width="32.6640625" style="144" customWidth="1"/>
    <col min="2782" max="2782" width="10" style="144" customWidth="1"/>
    <col min="2783" max="2783" width="10.86328125" style="144" customWidth="1"/>
    <col min="2784" max="2789" width="0" style="144" hidden="1" customWidth="1"/>
    <col min="2790" max="2790" width="10.33203125" style="144" customWidth="1"/>
    <col min="2791" max="2793" width="0" style="144" hidden="1" customWidth="1"/>
    <col min="2794" max="2794" width="10.33203125" style="144" customWidth="1"/>
    <col min="2795" max="2795" width="11" style="144" customWidth="1"/>
    <col min="2796" max="2797" width="0" style="144" hidden="1" customWidth="1"/>
    <col min="2798" max="2798" width="10.33203125" style="144"/>
    <col min="2799" max="2803" width="0" style="144" hidden="1" customWidth="1"/>
    <col min="2804" max="3035" width="10.33203125" style="144"/>
    <col min="3036" max="3036" width="5.53125" style="144" customWidth="1"/>
    <col min="3037" max="3037" width="32.6640625" style="144" customWidth="1"/>
    <col min="3038" max="3038" width="10" style="144" customWidth="1"/>
    <col min="3039" max="3039" width="10.86328125" style="144" customWidth="1"/>
    <col min="3040" max="3045" width="0" style="144" hidden="1" customWidth="1"/>
    <col min="3046" max="3046" width="10.33203125" style="144" customWidth="1"/>
    <col min="3047" max="3049" width="0" style="144" hidden="1" customWidth="1"/>
    <col min="3050" max="3050" width="10.33203125" style="144" customWidth="1"/>
    <col min="3051" max="3051" width="11" style="144" customWidth="1"/>
    <col min="3052" max="3053" width="0" style="144" hidden="1" customWidth="1"/>
    <col min="3054" max="3054" width="10.33203125" style="144"/>
    <col min="3055" max="3059" width="0" style="144" hidden="1" customWidth="1"/>
    <col min="3060" max="3291" width="10.33203125" style="144"/>
    <col min="3292" max="3292" width="5.53125" style="144" customWidth="1"/>
    <col min="3293" max="3293" width="32.6640625" style="144" customWidth="1"/>
    <col min="3294" max="3294" width="10" style="144" customWidth="1"/>
    <col min="3295" max="3295" width="10.86328125" style="144" customWidth="1"/>
    <col min="3296" max="3301" width="0" style="144" hidden="1" customWidth="1"/>
    <col min="3302" max="3302" width="10.33203125" style="144" customWidth="1"/>
    <col min="3303" max="3305" width="0" style="144" hidden="1" customWidth="1"/>
    <col min="3306" max="3306" width="10.33203125" style="144" customWidth="1"/>
    <col min="3307" max="3307" width="11" style="144" customWidth="1"/>
    <col min="3308" max="3309" width="0" style="144" hidden="1" customWidth="1"/>
    <col min="3310" max="3310" width="10.33203125" style="144"/>
    <col min="3311" max="3315" width="0" style="144" hidden="1" customWidth="1"/>
    <col min="3316" max="3547" width="10.33203125" style="144"/>
    <col min="3548" max="3548" width="5.53125" style="144" customWidth="1"/>
    <col min="3549" max="3549" width="32.6640625" style="144" customWidth="1"/>
    <col min="3550" max="3550" width="10" style="144" customWidth="1"/>
    <col min="3551" max="3551" width="10.86328125" style="144" customWidth="1"/>
    <col min="3552" max="3557" width="0" style="144" hidden="1" customWidth="1"/>
    <col min="3558" max="3558" width="10.33203125" style="144" customWidth="1"/>
    <col min="3559" max="3561" width="0" style="144" hidden="1" customWidth="1"/>
    <col min="3562" max="3562" width="10.33203125" style="144" customWidth="1"/>
    <col min="3563" max="3563" width="11" style="144" customWidth="1"/>
    <col min="3564" max="3565" width="0" style="144" hidden="1" customWidth="1"/>
    <col min="3566" max="3566" width="10.33203125" style="144"/>
    <col min="3567" max="3571" width="0" style="144" hidden="1" customWidth="1"/>
    <col min="3572" max="3803" width="10.33203125" style="144"/>
    <col min="3804" max="3804" width="5.53125" style="144" customWidth="1"/>
    <col min="3805" max="3805" width="32.6640625" style="144" customWidth="1"/>
    <col min="3806" max="3806" width="10" style="144" customWidth="1"/>
    <col min="3807" max="3807" width="10.86328125" style="144" customWidth="1"/>
    <col min="3808" max="3813" width="0" style="144" hidden="1" customWidth="1"/>
    <col min="3814" max="3814" width="10.33203125" style="144" customWidth="1"/>
    <col min="3815" max="3817" width="0" style="144" hidden="1" customWidth="1"/>
    <col min="3818" max="3818" width="10.33203125" style="144" customWidth="1"/>
    <col min="3819" max="3819" width="11" style="144" customWidth="1"/>
    <col min="3820" max="3821" width="0" style="144" hidden="1" customWidth="1"/>
    <col min="3822" max="3822" width="10.33203125" style="144"/>
    <col min="3823" max="3827" width="0" style="144" hidden="1" customWidth="1"/>
    <col min="3828" max="4059" width="10.33203125" style="144"/>
    <col min="4060" max="4060" width="5.53125" style="144" customWidth="1"/>
    <col min="4061" max="4061" width="32.6640625" style="144" customWidth="1"/>
    <col min="4062" max="4062" width="10" style="144" customWidth="1"/>
    <col min="4063" max="4063" width="10.86328125" style="144" customWidth="1"/>
    <col min="4064" max="4069" width="0" style="144" hidden="1" customWidth="1"/>
    <col min="4070" max="4070" width="10.33203125" style="144" customWidth="1"/>
    <col min="4071" max="4073" width="0" style="144" hidden="1" customWidth="1"/>
    <col min="4074" max="4074" width="10.33203125" style="144" customWidth="1"/>
    <col min="4075" max="4075" width="11" style="144" customWidth="1"/>
    <col min="4076" max="4077" width="0" style="144" hidden="1" customWidth="1"/>
    <col min="4078" max="4078" width="10.33203125" style="144"/>
    <col min="4079" max="4083" width="0" style="144" hidden="1" customWidth="1"/>
    <col min="4084" max="4315" width="10.33203125" style="144"/>
    <col min="4316" max="4316" width="5.53125" style="144" customWidth="1"/>
    <col min="4317" max="4317" width="32.6640625" style="144" customWidth="1"/>
    <col min="4318" max="4318" width="10" style="144" customWidth="1"/>
    <col min="4319" max="4319" width="10.86328125" style="144" customWidth="1"/>
    <col min="4320" max="4325" width="0" style="144" hidden="1" customWidth="1"/>
    <col min="4326" max="4326" width="10.33203125" style="144" customWidth="1"/>
    <col min="4327" max="4329" width="0" style="144" hidden="1" customWidth="1"/>
    <col min="4330" max="4330" width="10.33203125" style="144" customWidth="1"/>
    <col min="4331" max="4331" width="11" style="144" customWidth="1"/>
    <col min="4332" max="4333" width="0" style="144" hidden="1" customWidth="1"/>
    <col min="4334" max="4334" width="10.33203125" style="144"/>
    <col min="4335" max="4339" width="0" style="144" hidden="1" customWidth="1"/>
    <col min="4340" max="4571" width="10.33203125" style="144"/>
    <col min="4572" max="4572" width="5.53125" style="144" customWidth="1"/>
    <col min="4573" max="4573" width="32.6640625" style="144" customWidth="1"/>
    <col min="4574" max="4574" width="10" style="144" customWidth="1"/>
    <col min="4575" max="4575" width="10.86328125" style="144" customWidth="1"/>
    <col min="4576" max="4581" width="0" style="144" hidden="1" customWidth="1"/>
    <col min="4582" max="4582" width="10.33203125" style="144" customWidth="1"/>
    <col min="4583" max="4585" width="0" style="144" hidden="1" customWidth="1"/>
    <col min="4586" max="4586" width="10.33203125" style="144" customWidth="1"/>
    <col min="4587" max="4587" width="11" style="144" customWidth="1"/>
    <col min="4588" max="4589" width="0" style="144" hidden="1" customWidth="1"/>
    <col min="4590" max="4590" width="10.33203125" style="144"/>
    <col min="4591" max="4595" width="0" style="144" hidden="1" customWidth="1"/>
    <col min="4596" max="4827" width="10.33203125" style="144"/>
    <col min="4828" max="4828" width="5.53125" style="144" customWidth="1"/>
    <col min="4829" max="4829" width="32.6640625" style="144" customWidth="1"/>
    <col min="4830" max="4830" width="10" style="144" customWidth="1"/>
    <col min="4831" max="4831" width="10.86328125" style="144" customWidth="1"/>
    <col min="4832" max="4837" width="0" style="144" hidden="1" customWidth="1"/>
    <col min="4838" max="4838" width="10.33203125" style="144" customWidth="1"/>
    <col min="4839" max="4841" width="0" style="144" hidden="1" customWidth="1"/>
    <col min="4842" max="4842" width="10.33203125" style="144" customWidth="1"/>
    <col min="4843" max="4843" width="11" style="144" customWidth="1"/>
    <col min="4844" max="4845" width="0" style="144" hidden="1" customWidth="1"/>
    <col min="4846" max="4846" width="10.33203125" style="144"/>
    <col min="4847" max="4851" width="0" style="144" hidden="1" customWidth="1"/>
    <col min="4852" max="5083" width="10.33203125" style="144"/>
    <col min="5084" max="5084" width="5.53125" style="144" customWidth="1"/>
    <col min="5085" max="5085" width="32.6640625" style="144" customWidth="1"/>
    <col min="5086" max="5086" width="10" style="144" customWidth="1"/>
    <col min="5087" max="5087" width="10.86328125" style="144" customWidth="1"/>
    <col min="5088" max="5093" width="0" style="144" hidden="1" customWidth="1"/>
    <col min="5094" max="5094" width="10.33203125" style="144" customWidth="1"/>
    <col min="5095" max="5097" width="0" style="144" hidden="1" customWidth="1"/>
    <col min="5098" max="5098" width="10.33203125" style="144" customWidth="1"/>
    <col min="5099" max="5099" width="11" style="144" customWidth="1"/>
    <col min="5100" max="5101" width="0" style="144" hidden="1" customWidth="1"/>
    <col min="5102" max="5102" width="10.33203125" style="144"/>
    <col min="5103" max="5107" width="0" style="144" hidden="1" customWidth="1"/>
    <col min="5108" max="5339" width="10.33203125" style="144"/>
    <col min="5340" max="5340" width="5.53125" style="144" customWidth="1"/>
    <col min="5341" max="5341" width="32.6640625" style="144" customWidth="1"/>
    <col min="5342" max="5342" width="10" style="144" customWidth="1"/>
    <col min="5343" max="5343" width="10.86328125" style="144" customWidth="1"/>
    <col min="5344" max="5349" width="0" style="144" hidden="1" customWidth="1"/>
    <col min="5350" max="5350" width="10.33203125" style="144" customWidth="1"/>
    <col min="5351" max="5353" width="0" style="144" hidden="1" customWidth="1"/>
    <col min="5354" max="5354" width="10.33203125" style="144" customWidth="1"/>
    <col min="5355" max="5355" width="11" style="144" customWidth="1"/>
    <col min="5356" max="5357" width="0" style="144" hidden="1" customWidth="1"/>
    <col min="5358" max="5358" width="10.33203125" style="144"/>
    <col min="5359" max="5363" width="0" style="144" hidden="1" customWidth="1"/>
    <col min="5364" max="5595" width="10.33203125" style="144"/>
    <col min="5596" max="5596" width="5.53125" style="144" customWidth="1"/>
    <col min="5597" max="5597" width="32.6640625" style="144" customWidth="1"/>
    <col min="5598" max="5598" width="10" style="144" customWidth="1"/>
    <col min="5599" max="5599" width="10.86328125" style="144" customWidth="1"/>
    <col min="5600" max="5605" width="0" style="144" hidden="1" customWidth="1"/>
    <col min="5606" max="5606" width="10.33203125" style="144" customWidth="1"/>
    <col min="5607" max="5609" width="0" style="144" hidden="1" customWidth="1"/>
    <col min="5610" max="5610" width="10.33203125" style="144" customWidth="1"/>
    <col min="5611" max="5611" width="11" style="144" customWidth="1"/>
    <col min="5612" max="5613" width="0" style="144" hidden="1" customWidth="1"/>
    <col min="5614" max="5614" width="10.33203125" style="144"/>
    <col min="5615" max="5619" width="0" style="144" hidden="1" customWidth="1"/>
    <col min="5620" max="5851" width="10.33203125" style="144"/>
    <col min="5852" max="5852" width="5.53125" style="144" customWidth="1"/>
    <col min="5853" max="5853" width="32.6640625" style="144" customWidth="1"/>
    <col min="5854" max="5854" width="10" style="144" customWidth="1"/>
    <col min="5855" max="5855" width="10.86328125" style="144" customWidth="1"/>
    <col min="5856" max="5861" width="0" style="144" hidden="1" customWidth="1"/>
    <col min="5862" max="5862" width="10.33203125" style="144" customWidth="1"/>
    <col min="5863" max="5865" width="0" style="144" hidden="1" customWidth="1"/>
    <col min="5866" max="5866" width="10.33203125" style="144" customWidth="1"/>
    <col min="5867" max="5867" width="11" style="144" customWidth="1"/>
    <col min="5868" max="5869" width="0" style="144" hidden="1" customWidth="1"/>
    <col min="5870" max="5870" width="10.33203125" style="144"/>
    <col min="5871" max="5875" width="0" style="144" hidden="1" customWidth="1"/>
    <col min="5876" max="6107" width="10.33203125" style="144"/>
    <col min="6108" max="6108" width="5.53125" style="144" customWidth="1"/>
    <col min="6109" max="6109" width="32.6640625" style="144" customWidth="1"/>
    <col min="6110" max="6110" width="10" style="144" customWidth="1"/>
    <col min="6111" max="6111" width="10.86328125" style="144" customWidth="1"/>
    <col min="6112" max="6117" width="0" style="144" hidden="1" customWidth="1"/>
    <col min="6118" max="6118" width="10.33203125" style="144" customWidth="1"/>
    <col min="6119" max="6121" width="0" style="144" hidden="1" customWidth="1"/>
    <col min="6122" max="6122" width="10.33203125" style="144" customWidth="1"/>
    <col min="6123" max="6123" width="11" style="144" customWidth="1"/>
    <col min="6124" max="6125" width="0" style="144" hidden="1" customWidth="1"/>
    <col min="6126" max="6126" width="10.33203125" style="144"/>
    <col min="6127" max="6131" width="0" style="144" hidden="1" customWidth="1"/>
    <col min="6132" max="6363" width="10.33203125" style="144"/>
    <col min="6364" max="6364" width="5.53125" style="144" customWidth="1"/>
    <col min="6365" max="6365" width="32.6640625" style="144" customWidth="1"/>
    <col min="6366" max="6366" width="10" style="144" customWidth="1"/>
    <col min="6367" max="6367" width="10.86328125" style="144" customWidth="1"/>
    <col min="6368" max="6373" width="0" style="144" hidden="1" customWidth="1"/>
    <col min="6374" max="6374" width="10.33203125" style="144" customWidth="1"/>
    <col min="6375" max="6377" width="0" style="144" hidden="1" customWidth="1"/>
    <col min="6378" max="6378" width="10.33203125" style="144" customWidth="1"/>
    <col min="6379" max="6379" width="11" style="144" customWidth="1"/>
    <col min="6380" max="6381" width="0" style="144" hidden="1" customWidth="1"/>
    <col min="6382" max="6382" width="10.33203125" style="144"/>
    <col min="6383" max="6387" width="0" style="144" hidden="1" customWidth="1"/>
    <col min="6388" max="6619" width="10.33203125" style="144"/>
    <col min="6620" max="6620" width="5.53125" style="144" customWidth="1"/>
    <col min="6621" max="6621" width="32.6640625" style="144" customWidth="1"/>
    <col min="6622" max="6622" width="10" style="144" customWidth="1"/>
    <col min="6623" max="6623" width="10.86328125" style="144" customWidth="1"/>
    <col min="6624" max="6629" width="0" style="144" hidden="1" customWidth="1"/>
    <col min="6630" max="6630" width="10.33203125" style="144" customWidth="1"/>
    <col min="6631" max="6633" width="0" style="144" hidden="1" customWidth="1"/>
    <col min="6634" max="6634" width="10.33203125" style="144" customWidth="1"/>
    <col min="6635" max="6635" width="11" style="144" customWidth="1"/>
    <col min="6636" max="6637" width="0" style="144" hidden="1" customWidth="1"/>
    <col min="6638" max="6638" width="10.33203125" style="144"/>
    <col min="6639" max="6643" width="0" style="144" hidden="1" customWidth="1"/>
    <col min="6644" max="6875" width="10.33203125" style="144"/>
    <col min="6876" max="6876" width="5.53125" style="144" customWidth="1"/>
    <col min="6877" max="6877" width="32.6640625" style="144" customWidth="1"/>
    <col min="6878" max="6878" width="10" style="144" customWidth="1"/>
    <col min="6879" max="6879" width="10.86328125" style="144" customWidth="1"/>
    <col min="6880" max="6885" width="0" style="144" hidden="1" customWidth="1"/>
    <col min="6886" max="6886" width="10.33203125" style="144" customWidth="1"/>
    <col min="6887" max="6889" width="0" style="144" hidden="1" customWidth="1"/>
    <col min="6890" max="6890" width="10.33203125" style="144" customWidth="1"/>
    <col min="6891" max="6891" width="11" style="144" customWidth="1"/>
    <col min="6892" max="6893" width="0" style="144" hidden="1" customWidth="1"/>
    <col min="6894" max="6894" width="10.33203125" style="144"/>
    <col min="6895" max="6899" width="0" style="144" hidden="1" customWidth="1"/>
    <col min="6900" max="7131" width="10.33203125" style="144"/>
    <col min="7132" max="7132" width="5.53125" style="144" customWidth="1"/>
    <col min="7133" max="7133" width="32.6640625" style="144" customWidth="1"/>
    <col min="7134" max="7134" width="10" style="144" customWidth="1"/>
    <col min="7135" max="7135" width="10.86328125" style="144" customWidth="1"/>
    <col min="7136" max="7141" width="0" style="144" hidden="1" customWidth="1"/>
    <col min="7142" max="7142" width="10.33203125" style="144" customWidth="1"/>
    <col min="7143" max="7145" width="0" style="144" hidden="1" customWidth="1"/>
    <col min="7146" max="7146" width="10.33203125" style="144" customWidth="1"/>
    <col min="7147" max="7147" width="11" style="144" customWidth="1"/>
    <col min="7148" max="7149" width="0" style="144" hidden="1" customWidth="1"/>
    <col min="7150" max="7150" width="10.33203125" style="144"/>
    <col min="7151" max="7155" width="0" style="144" hidden="1" customWidth="1"/>
    <col min="7156" max="7387" width="10.33203125" style="144"/>
    <col min="7388" max="7388" width="5.53125" style="144" customWidth="1"/>
    <col min="7389" max="7389" width="32.6640625" style="144" customWidth="1"/>
    <col min="7390" max="7390" width="10" style="144" customWidth="1"/>
    <col min="7391" max="7391" width="10.86328125" style="144" customWidth="1"/>
    <col min="7392" max="7397" width="0" style="144" hidden="1" customWidth="1"/>
    <col min="7398" max="7398" width="10.33203125" style="144" customWidth="1"/>
    <col min="7399" max="7401" width="0" style="144" hidden="1" customWidth="1"/>
    <col min="7402" max="7402" width="10.33203125" style="144" customWidth="1"/>
    <col min="7403" max="7403" width="11" style="144" customWidth="1"/>
    <col min="7404" max="7405" width="0" style="144" hidden="1" customWidth="1"/>
    <col min="7406" max="7406" width="10.33203125" style="144"/>
    <col min="7407" max="7411" width="0" style="144" hidden="1" customWidth="1"/>
    <col min="7412" max="7643" width="10.33203125" style="144"/>
    <col min="7644" max="7644" width="5.53125" style="144" customWidth="1"/>
    <col min="7645" max="7645" width="32.6640625" style="144" customWidth="1"/>
    <col min="7646" max="7646" width="10" style="144" customWidth="1"/>
    <col min="7647" max="7647" width="10.86328125" style="144" customWidth="1"/>
    <col min="7648" max="7653" width="0" style="144" hidden="1" customWidth="1"/>
    <col min="7654" max="7654" width="10.33203125" style="144" customWidth="1"/>
    <col min="7655" max="7657" width="0" style="144" hidden="1" customWidth="1"/>
    <col min="7658" max="7658" width="10.33203125" style="144" customWidth="1"/>
    <col min="7659" max="7659" width="11" style="144" customWidth="1"/>
    <col min="7660" max="7661" width="0" style="144" hidden="1" customWidth="1"/>
    <col min="7662" max="7662" width="10.33203125" style="144"/>
    <col min="7663" max="7667" width="0" style="144" hidden="1" customWidth="1"/>
    <col min="7668" max="7899" width="10.33203125" style="144"/>
    <col min="7900" max="7900" width="5.53125" style="144" customWidth="1"/>
    <col min="7901" max="7901" width="32.6640625" style="144" customWidth="1"/>
    <col min="7902" max="7902" width="10" style="144" customWidth="1"/>
    <col min="7903" max="7903" width="10.86328125" style="144" customWidth="1"/>
    <col min="7904" max="7909" width="0" style="144" hidden="1" customWidth="1"/>
    <col min="7910" max="7910" width="10.33203125" style="144" customWidth="1"/>
    <col min="7911" max="7913" width="0" style="144" hidden="1" customWidth="1"/>
    <col min="7914" max="7914" width="10.33203125" style="144" customWidth="1"/>
    <col min="7915" max="7915" width="11" style="144" customWidth="1"/>
    <col min="7916" max="7917" width="0" style="144" hidden="1" customWidth="1"/>
    <col min="7918" max="7918" width="10.33203125" style="144"/>
    <col min="7919" max="7923" width="0" style="144" hidden="1" customWidth="1"/>
    <col min="7924" max="8155" width="10.33203125" style="144"/>
    <col min="8156" max="8156" width="5.53125" style="144" customWidth="1"/>
    <col min="8157" max="8157" width="32.6640625" style="144" customWidth="1"/>
    <col min="8158" max="8158" width="10" style="144" customWidth="1"/>
    <col min="8159" max="8159" width="10.86328125" style="144" customWidth="1"/>
    <col min="8160" max="8165" width="0" style="144" hidden="1" customWidth="1"/>
    <col min="8166" max="8166" width="10.33203125" style="144" customWidth="1"/>
    <col min="8167" max="8169" width="0" style="144" hidden="1" customWidth="1"/>
    <col min="8170" max="8170" width="10.33203125" style="144" customWidth="1"/>
    <col min="8171" max="8171" width="11" style="144" customWidth="1"/>
    <col min="8172" max="8173" width="0" style="144" hidden="1" customWidth="1"/>
    <col min="8174" max="8174" width="10.33203125" style="144"/>
    <col min="8175" max="8179" width="0" style="144" hidden="1" customWidth="1"/>
    <col min="8180" max="8411" width="10.33203125" style="144"/>
    <col min="8412" max="8412" width="5.53125" style="144" customWidth="1"/>
    <col min="8413" max="8413" width="32.6640625" style="144" customWidth="1"/>
    <col min="8414" max="8414" width="10" style="144" customWidth="1"/>
    <col min="8415" max="8415" width="10.86328125" style="144" customWidth="1"/>
    <col min="8416" max="8421" width="0" style="144" hidden="1" customWidth="1"/>
    <col min="8422" max="8422" width="10.33203125" style="144" customWidth="1"/>
    <col min="8423" max="8425" width="0" style="144" hidden="1" customWidth="1"/>
    <col min="8426" max="8426" width="10.33203125" style="144" customWidth="1"/>
    <col min="8427" max="8427" width="11" style="144" customWidth="1"/>
    <col min="8428" max="8429" width="0" style="144" hidden="1" customWidth="1"/>
    <col min="8430" max="8430" width="10.33203125" style="144"/>
    <col min="8431" max="8435" width="0" style="144" hidden="1" customWidth="1"/>
    <col min="8436" max="8667" width="10.33203125" style="144"/>
    <col min="8668" max="8668" width="5.53125" style="144" customWidth="1"/>
    <col min="8669" max="8669" width="32.6640625" style="144" customWidth="1"/>
    <col min="8670" max="8670" width="10" style="144" customWidth="1"/>
    <col min="8671" max="8671" width="10.86328125" style="144" customWidth="1"/>
    <col min="8672" max="8677" width="0" style="144" hidden="1" customWidth="1"/>
    <col min="8678" max="8678" width="10.33203125" style="144" customWidth="1"/>
    <col min="8679" max="8681" width="0" style="144" hidden="1" customWidth="1"/>
    <col min="8682" max="8682" width="10.33203125" style="144" customWidth="1"/>
    <col min="8683" max="8683" width="11" style="144" customWidth="1"/>
    <col min="8684" max="8685" width="0" style="144" hidden="1" customWidth="1"/>
    <col min="8686" max="8686" width="10.33203125" style="144"/>
    <col min="8687" max="8691" width="0" style="144" hidden="1" customWidth="1"/>
    <col min="8692" max="8923" width="10.33203125" style="144"/>
    <col min="8924" max="8924" width="5.53125" style="144" customWidth="1"/>
    <col min="8925" max="8925" width="32.6640625" style="144" customWidth="1"/>
    <col min="8926" max="8926" width="10" style="144" customWidth="1"/>
    <col min="8927" max="8927" width="10.86328125" style="144" customWidth="1"/>
    <col min="8928" max="8933" width="0" style="144" hidden="1" customWidth="1"/>
    <col min="8934" max="8934" width="10.33203125" style="144" customWidth="1"/>
    <col min="8935" max="8937" width="0" style="144" hidden="1" customWidth="1"/>
    <col min="8938" max="8938" width="10.33203125" style="144" customWidth="1"/>
    <col min="8939" max="8939" width="11" style="144" customWidth="1"/>
    <col min="8940" max="8941" width="0" style="144" hidden="1" customWidth="1"/>
    <col min="8942" max="8942" width="10.33203125" style="144"/>
    <col min="8943" max="8947" width="0" style="144" hidden="1" customWidth="1"/>
    <col min="8948" max="9179" width="10.33203125" style="144"/>
    <col min="9180" max="9180" width="5.53125" style="144" customWidth="1"/>
    <col min="9181" max="9181" width="32.6640625" style="144" customWidth="1"/>
    <col min="9182" max="9182" width="10" style="144" customWidth="1"/>
    <col min="9183" max="9183" width="10.86328125" style="144" customWidth="1"/>
    <col min="9184" max="9189" width="0" style="144" hidden="1" customWidth="1"/>
    <col min="9190" max="9190" width="10.33203125" style="144" customWidth="1"/>
    <col min="9191" max="9193" width="0" style="144" hidden="1" customWidth="1"/>
    <col min="9194" max="9194" width="10.33203125" style="144" customWidth="1"/>
    <col min="9195" max="9195" width="11" style="144" customWidth="1"/>
    <col min="9196" max="9197" width="0" style="144" hidden="1" customWidth="1"/>
    <col min="9198" max="9198" width="10.33203125" style="144"/>
    <col min="9199" max="9203" width="0" style="144" hidden="1" customWidth="1"/>
    <col min="9204" max="9435" width="10.33203125" style="144"/>
    <col min="9436" max="9436" width="5.53125" style="144" customWidth="1"/>
    <col min="9437" max="9437" width="32.6640625" style="144" customWidth="1"/>
    <col min="9438" max="9438" width="10" style="144" customWidth="1"/>
    <col min="9439" max="9439" width="10.86328125" style="144" customWidth="1"/>
    <col min="9440" max="9445" width="0" style="144" hidden="1" customWidth="1"/>
    <col min="9446" max="9446" width="10.33203125" style="144" customWidth="1"/>
    <col min="9447" max="9449" width="0" style="144" hidden="1" customWidth="1"/>
    <col min="9450" max="9450" width="10.33203125" style="144" customWidth="1"/>
    <col min="9451" max="9451" width="11" style="144" customWidth="1"/>
    <col min="9452" max="9453" width="0" style="144" hidden="1" customWidth="1"/>
    <col min="9454" max="9454" width="10.33203125" style="144"/>
    <col min="9455" max="9459" width="0" style="144" hidden="1" customWidth="1"/>
    <col min="9460" max="9691" width="10.33203125" style="144"/>
    <col min="9692" max="9692" width="5.53125" style="144" customWidth="1"/>
    <col min="9693" max="9693" width="32.6640625" style="144" customWidth="1"/>
    <col min="9694" max="9694" width="10" style="144" customWidth="1"/>
    <col min="9695" max="9695" width="10.86328125" style="144" customWidth="1"/>
    <col min="9696" max="9701" width="0" style="144" hidden="1" customWidth="1"/>
    <col min="9702" max="9702" width="10.33203125" style="144" customWidth="1"/>
    <col min="9703" max="9705" width="0" style="144" hidden="1" customWidth="1"/>
    <col min="9706" max="9706" width="10.33203125" style="144" customWidth="1"/>
    <col min="9707" max="9707" width="11" style="144" customWidth="1"/>
    <col min="9708" max="9709" width="0" style="144" hidden="1" customWidth="1"/>
    <col min="9710" max="9710" width="10.33203125" style="144"/>
    <col min="9711" max="9715" width="0" style="144" hidden="1" customWidth="1"/>
    <col min="9716" max="9947" width="10.33203125" style="144"/>
    <col min="9948" max="9948" width="5.53125" style="144" customWidth="1"/>
    <col min="9949" max="9949" width="32.6640625" style="144" customWidth="1"/>
    <col min="9950" max="9950" width="10" style="144" customWidth="1"/>
    <col min="9951" max="9951" width="10.86328125" style="144" customWidth="1"/>
    <col min="9952" max="9957" width="0" style="144" hidden="1" customWidth="1"/>
    <col min="9958" max="9958" width="10.33203125" style="144" customWidth="1"/>
    <col min="9959" max="9961" width="0" style="144" hidden="1" customWidth="1"/>
    <col min="9962" max="9962" width="10.33203125" style="144" customWidth="1"/>
    <col min="9963" max="9963" width="11" style="144" customWidth="1"/>
    <col min="9964" max="9965" width="0" style="144" hidden="1" customWidth="1"/>
    <col min="9966" max="9966" width="10.33203125" style="144"/>
    <col min="9967" max="9971" width="0" style="144" hidden="1" customWidth="1"/>
    <col min="9972" max="10203" width="10.33203125" style="144"/>
    <col min="10204" max="10204" width="5.53125" style="144" customWidth="1"/>
    <col min="10205" max="10205" width="32.6640625" style="144" customWidth="1"/>
    <col min="10206" max="10206" width="10" style="144" customWidth="1"/>
    <col min="10207" max="10207" width="10.86328125" style="144" customWidth="1"/>
    <col min="10208" max="10213" width="0" style="144" hidden="1" customWidth="1"/>
    <col min="10214" max="10214" width="10.33203125" style="144" customWidth="1"/>
    <col min="10215" max="10217" width="0" style="144" hidden="1" customWidth="1"/>
    <col min="10218" max="10218" width="10.33203125" style="144" customWidth="1"/>
    <col min="10219" max="10219" width="11" style="144" customWidth="1"/>
    <col min="10220" max="10221" width="0" style="144" hidden="1" customWidth="1"/>
    <col min="10222" max="10222" width="10.33203125" style="144"/>
    <col min="10223" max="10227" width="0" style="144" hidden="1" customWidth="1"/>
    <col min="10228" max="10459" width="10.33203125" style="144"/>
    <col min="10460" max="10460" width="5.53125" style="144" customWidth="1"/>
    <col min="10461" max="10461" width="32.6640625" style="144" customWidth="1"/>
    <col min="10462" max="10462" width="10" style="144" customWidth="1"/>
    <col min="10463" max="10463" width="10.86328125" style="144" customWidth="1"/>
    <col min="10464" max="10469" width="0" style="144" hidden="1" customWidth="1"/>
    <col min="10470" max="10470" width="10.33203125" style="144" customWidth="1"/>
    <col min="10471" max="10473" width="0" style="144" hidden="1" customWidth="1"/>
    <col min="10474" max="10474" width="10.33203125" style="144" customWidth="1"/>
    <col min="10475" max="10475" width="11" style="144" customWidth="1"/>
    <col min="10476" max="10477" width="0" style="144" hidden="1" customWidth="1"/>
    <col min="10478" max="10478" width="10.33203125" style="144"/>
    <col min="10479" max="10483" width="0" style="144" hidden="1" customWidth="1"/>
    <col min="10484" max="10715" width="10.33203125" style="144"/>
    <col min="10716" max="10716" width="5.53125" style="144" customWidth="1"/>
    <col min="10717" max="10717" width="32.6640625" style="144" customWidth="1"/>
    <col min="10718" max="10718" width="10" style="144" customWidth="1"/>
    <col min="10719" max="10719" width="10.86328125" style="144" customWidth="1"/>
    <col min="10720" max="10725" width="0" style="144" hidden="1" customWidth="1"/>
    <col min="10726" max="10726" width="10.33203125" style="144" customWidth="1"/>
    <col min="10727" max="10729" width="0" style="144" hidden="1" customWidth="1"/>
    <col min="10730" max="10730" width="10.33203125" style="144" customWidth="1"/>
    <col min="10731" max="10731" width="11" style="144" customWidth="1"/>
    <col min="10732" max="10733" width="0" style="144" hidden="1" customWidth="1"/>
    <col min="10734" max="10734" width="10.33203125" style="144"/>
    <col min="10735" max="10739" width="0" style="144" hidden="1" customWidth="1"/>
    <col min="10740" max="10971" width="10.33203125" style="144"/>
    <col min="10972" max="10972" width="5.53125" style="144" customWidth="1"/>
    <col min="10973" max="10973" width="32.6640625" style="144" customWidth="1"/>
    <col min="10974" max="10974" width="10" style="144" customWidth="1"/>
    <col min="10975" max="10975" width="10.86328125" style="144" customWidth="1"/>
    <col min="10976" max="10981" width="0" style="144" hidden="1" customWidth="1"/>
    <col min="10982" max="10982" width="10.33203125" style="144" customWidth="1"/>
    <col min="10983" max="10985" width="0" style="144" hidden="1" customWidth="1"/>
    <col min="10986" max="10986" width="10.33203125" style="144" customWidth="1"/>
    <col min="10987" max="10987" width="11" style="144" customWidth="1"/>
    <col min="10988" max="10989" width="0" style="144" hidden="1" customWidth="1"/>
    <col min="10990" max="10990" width="10.33203125" style="144"/>
    <col min="10991" max="10995" width="0" style="144" hidden="1" customWidth="1"/>
    <col min="10996" max="11227" width="10.33203125" style="144"/>
    <col min="11228" max="11228" width="5.53125" style="144" customWidth="1"/>
    <col min="11229" max="11229" width="32.6640625" style="144" customWidth="1"/>
    <col min="11230" max="11230" width="10" style="144" customWidth="1"/>
    <col min="11231" max="11231" width="10.86328125" style="144" customWidth="1"/>
    <col min="11232" max="11237" width="0" style="144" hidden="1" customWidth="1"/>
    <col min="11238" max="11238" width="10.33203125" style="144" customWidth="1"/>
    <col min="11239" max="11241" width="0" style="144" hidden="1" customWidth="1"/>
    <col min="11242" max="11242" width="10.33203125" style="144" customWidth="1"/>
    <col min="11243" max="11243" width="11" style="144" customWidth="1"/>
    <col min="11244" max="11245" width="0" style="144" hidden="1" customWidth="1"/>
    <col min="11246" max="11246" width="10.33203125" style="144"/>
    <col min="11247" max="11251" width="0" style="144" hidden="1" customWidth="1"/>
    <col min="11252" max="11483" width="10.33203125" style="144"/>
    <col min="11484" max="11484" width="5.53125" style="144" customWidth="1"/>
    <col min="11485" max="11485" width="32.6640625" style="144" customWidth="1"/>
    <col min="11486" max="11486" width="10" style="144" customWidth="1"/>
    <col min="11487" max="11487" width="10.86328125" style="144" customWidth="1"/>
    <col min="11488" max="11493" width="0" style="144" hidden="1" customWidth="1"/>
    <col min="11494" max="11494" width="10.33203125" style="144" customWidth="1"/>
    <col min="11495" max="11497" width="0" style="144" hidden="1" customWidth="1"/>
    <col min="11498" max="11498" width="10.33203125" style="144" customWidth="1"/>
    <col min="11499" max="11499" width="11" style="144" customWidth="1"/>
    <col min="11500" max="11501" width="0" style="144" hidden="1" customWidth="1"/>
    <col min="11502" max="11502" width="10.33203125" style="144"/>
    <col min="11503" max="11507" width="0" style="144" hidden="1" customWidth="1"/>
    <col min="11508" max="11739" width="10.33203125" style="144"/>
    <col min="11740" max="11740" width="5.53125" style="144" customWidth="1"/>
    <col min="11741" max="11741" width="32.6640625" style="144" customWidth="1"/>
    <col min="11742" max="11742" width="10" style="144" customWidth="1"/>
    <col min="11743" max="11743" width="10.86328125" style="144" customWidth="1"/>
    <col min="11744" max="11749" width="0" style="144" hidden="1" customWidth="1"/>
    <col min="11750" max="11750" width="10.33203125" style="144" customWidth="1"/>
    <col min="11751" max="11753" width="0" style="144" hidden="1" customWidth="1"/>
    <col min="11754" max="11754" width="10.33203125" style="144" customWidth="1"/>
    <col min="11755" max="11755" width="11" style="144" customWidth="1"/>
    <col min="11756" max="11757" width="0" style="144" hidden="1" customWidth="1"/>
    <col min="11758" max="11758" width="10.33203125" style="144"/>
    <col min="11759" max="11763" width="0" style="144" hidden="1" customWidth="1"/>
    <col min="11764" max="11995" width="10.33203125" style="144"/>
    <col min="11996" max="11996" width="5.53125" style="144" customWidth="1"/>
    <col min="11997" max="11997" width="32.6640625" style="144" customWidth="1"/>
    <col min="11998" max="11998" width="10" style="144" customWidth="1"/>
    <col min="11999" max="11999" width="10.86328125" style="144" customWidth="1"/>
    <col min="12000" max="12005" width="0" style="144" hidden="1" customWidth="1"/>
    <col min="12006" max="12006" width="10.33203125" style="144" customWidth="1"/>
    <col min="12007" max="12009" width="0" style="144" hidden="1" customWidth="1"/>
    <col min="12010" max="12010" width="10.33203125" style="144" customWidth="1"/>
    <col min="12011" max="12011" width="11" style="144" customWidth="1"/>
    <col min="12012" max="12013" width="0" style="144" hidden="1" customWidth="1"/>
    <col min="12014" max="12014" width="10.33203125" style="144"/>
    <col min="12015" max="12019" width="0" style="144" hidden="1" customWidth="1"/>
    <col min="12020" max="12251" width="10.33203125" style="144"/>
    <col min="12252" max="12252" width="5.53125" style="144" customWidth="1"/>
    <col min="12253" max="12253" width="32.6640625" style="144" customWidth="1"/>
    <col min="12254" max="12254" width="10" style="144" customWidth="1"/>
    <col min="12255" max="12255" width="10.86328125" style="144" customWidth="1"/>
    <col min="12256" max="12261" width="0" style="144" hidden="1" customWidth="1"/>
    <col min="12262" max="12262" width="10.33203125" style="144" customWidth="1"/>
    <col min="12263" max="12265" width="0" style="144" hidden="1" customWidth="1"/>
    <col min="12266" max="12266" width="10.33203125" style="144" customWidth="1"/>
    <col min="12267" max="12267" width="11" style="144" customWidth="1"/>
    <col min="12268" max="12269" width="0" style="144" hidden="1" customWidth="1"/>
    <col min="12270" max="12270" width="10.33203125" style="144"/>
    <col min="12271" max="12275" width="0" style="144" hidden="1" customWidth="1"/>
    <col min="12276" max="12507" width="10.33203125" style="144"/>
    <col min="12508" max="12508" width="5.53125" style="144" customWidth="1"/>
    <col min="12509" max="12509" width="32.6640625" style="144" customWidth="1"/>
    <col min="12510" max="12510" width="10" style="144" customWidth="1"/>
    <col min="12511" max="12511" width="10.86328125" style="144" customWidth="1"/>
    <col min="12512" max="12517" width="0" style="144" hidden="1" customWidth="1"/>
    <col min="12518" max="12518" width="10.33203125" style="144" customWidth="1"/>
    <col min="12519" max="12521" width="0" style="144" hidden="1" customWidth="1"/>
    <col min="12522" max="12522" width="10.33203125" style="144" customWidth="1"/>
    <col min="12523" max="12523" width="11" style="144" customWidth="1"/>
    <col min="12524" max="12525" width="0" style="144" hidden="1" customWidth="1"/>
    <col min="12526" max="12526" width="10.33203125" style="144"/>
    <col min="12527" max="12531" width="0" style="144" hidden="1" customWidth="1"/>
    <col min="12532" max="12763" width="10.33203125" style="144"/>
    <col min="12764" max="12764" width="5.53125" style="144" customWidth="1"/>
    <col min="12765" max="12765" width="32.6640625" style="144" customWidth="1"/>
    <col min="12766" max="12766" width="10" style="144" customWidth="1"/>
    <col min="12767" max="12767" width="10.86328125" style="144" customWidth="1"/>
    <col min="12768" max="12773" width="0" style="144" hidden="1" customWidth="1"/>
    <col min="12774" max="12774" width="10.33203125" style="144" customWidth="1"/>
    <col min="12775" max="12777" width="0" style="144" hidden="1" customWidth="1"/>
    <col min="12778" max="12778" width="10.33203125" style="144" customWidth="1"/>
    <col min="12779" max="12779" width="11" style="144" customWidth="1"/>
    <col min="12780" max="12781" width="0" style="144" hidden="1" customWidth="1"/>
    <col min="12782" max="12782" width="10.33203125" style="144"/>
    <col min="12783" max="12787" width="0" style="144" hidden="1" customWidth="1"/>
    <col min="12788" max="13019" width="10.33203125" style="144"/>
    <col min="13020" max="13020" width="5.53125" style="144" customWidth="1"/>
    <col min="13021" max="13021" width="32.6640625" style="144" customWidth="1"/>
    <col min="13022" max="13022" width="10" style="144" customWidth="1"/>
    <col min="13023" max="13023" width="10.86328125" style="144" customWidth="1"/>
    <col min="13024" max="13029" width="0" style="144" hidden="1" customWidth="1"/>
    <col min="13030" max="13030" width="10.33203125" style="144" customWidth="1"/>
    <col min="13031" max="13033" width="0" style="144" hidden="1" customWidth="1"/>
    <col min="13034" max="13034" width="10.33203125" style="144" customWidth="1"/>
    <col min="13035" max="13035" width="11" style="144" customWidth="1"/>
    <col min="13036" max="13037" width="0" style="144" hidden="1" customWidth="1"/>
    <col min="13038" max="13038" width="10.33203125" style="144"/>
    <col min="13039" max="13043" width="0" style="144" hidden="1" customWidth="1"/>
    <col min="13044" max="13275" width="10.33203125" style="144"/>
    <col min="13276" max="13276" width="5.53125" style="144" customWidth="1"/>
    <col min="13277" max="13277" width="32.6640625" style="144" customWidth="1"/>
    <col min="13278" max="13278" width="10" style="144" customWidth="1"/>
    <col min="13279" max="13279" width="10.86328125" style="144" customWidth="1"/>
    <col min="13280" max="13285" width="0" style="144" hidden="1" customWidth="1"/>
    <col min="13286" max="13286" width="10.33203125" style="144" customWidth="1"/>
    <col min="13287" max="13289" width="0" style="144" hidden="1" customWidth="1"/>
    <col min="13290" max="13290" width="10.33203125" style="144" customWidth="1"/>
    <col min="13291" max="13291" width="11" style="144" customWidth="1"/>
    <col min="13292" max="13293" width="0" style="144" hidden="1" customWidth="1"/>
    <col min="13294" max="13294" width="10.33203125" style="144"/>
    <col min="13295" max="13299" width="0" style="144" hidden="1" customWidth="1"/>
    <col min="13300" max="13531" width="10.33203125" style="144"/>
    <col min="13532" max="13532" width="5.53125" style="144" customWidth="1"/>
    <col min="13533" max="13533" width="32.6640625" style="144" customWidth="1"/>
    <col min="13534" max="13534" width="10" style="144" customWidth="1"/>
    <col min="13535" max="13535" width="10.86328125" style="144" customWidth="1"/>
    <col min="13536" max="13541" width="0" style="144" hidden="1" customWidth="1"/>
    <col min="13542" max="13542" width="10.33203125" style="144" customWidth="1"/>
    <col min="13543" max="13545" width="0" style="144" hidden="1" customWidth="1"/>
    <col min="13546" max="13546" width="10.33203125" style="144" customWidth="1"/>
    <col min="13547" max="13547" width="11" style="144" customWidth="1"/>
    <col min="13548" max="13549" width="0" style="144" hidden="1" customWidth="1"/>
    <col min="13550" max="13550" width="10.33203125" style="144"/>
    <col min="13551" max="13555" width="0" style="144" hidden="1" customWidth="1"/>
    <col min="13556" max="13787" width="10.33203125" style="144"/>
    <col min="13788" max="13788" width="5.53125" style="144" customWidth="1"/>
    <col min="13789" max="13789" width="32.6640625" style="144" customWidth="1"/>
    <col min="13790" max="13790" width="10" style="144" customWidth="1"/>
    <col min="13791" max="13791" width="10.86328125" style="144" customWidth="1"/>
    <col min="13792" max="13797" width="0" style="144" hidden="1" customWidth="1"/>
    <col min="13798" max="13798" width="10.33203125" style="144" customWidth="1"/>
    <col min="13799" max="13801" width="0" style="144" hidden="1" customWidth="1"/>
    <col min="13802" max="13802" width="10.33203125" style="144" customWidth="1"/>
    <col min="13803" max="13803" width="11" style="144" customWidth="1"/>
    <col min="13804" max="13805" width="0" style="144" hidden="1" customWidth="1"/>
    <col min="13806" max="13806" width="10.33203125" style="144"/>
    <col min="13807" max="13811" width="0" style="144" hidden="1" customWidth="1"/>
    <col min="13812" max="14043" width="10.33203125" style="144"/>
    <col min="14044" max="14044" width="5.53125" style="144" customWidth="1"/>
    <col min="14045" max="14045" width="32.6640625" style="144" customWidth="1"/>
    <col min="14046" max="14046" width="10" style="144" customWidth="1"/>
    <col min="14047" max="14047" width="10.86328125" style="144" customWidth="1"/>
    <col min="14048" max="14053" width="0" style="144" hidden="1" customWidth="1"/>
    <col min="14054" max="14054" width="10.33203125" style="144" customWidth="1"/>
    <col min="14055" max="14057" width="0" style="144" hidden="1" customWidth="1"/>
    <col min="14058" max="14058" width="10.33203125" style="144" customWidth="1"/>
    <col min="14059" max="14059" width="11" style="144" customWidth="1"/>
    <col min="14060" max="14061" width="0" style="144" hidden="1" customWidth="1"/>
    <col min="14062" max="14062" width="10.33203125" style="144"/>
    <col min="14063" max="14067" width="0" style="144" hidden="1" customWidth="1"/>
    <col min="14068" max="14299" width="10.33203125" style="144"/>
    <col min="14300" max="14300" width="5.53125" style="144" customWidth="1"/>
    <col min="14301" max="14301" width="32.6640625" style="144" customWidth="1"/>
    <col min="14302" max="14302" width="10" style="144" customWidth="1"/>
    <col min="14303" max="14303" width="10.86328125" style="144" customWidth="1"/>
    <col min="14304" max="14309" width="0" style="144" hidden="1" customWidth="1"/>
    <col min="14310" max="14310" width="10.33203125" style="144" customWidth="1"/>
    <col min="14311" max="14313" width="0" style="144" hidden="1" customWidth="1"/>
    <col min="14314" max="14314" width="10.33203125" style="144" customWidth="1"/>
    <col min="14315" max="14315" width="11" style="144" customWidth="1"/>
    <col min="14316" max="14317" width="0" style="144" hidden="1" customWidth="1"/>
    <col min="14318" max="14318" width="10.33203125" style="144"/>
    <col min="14319" max="14323" width="0" style="144" hidden="1" customWidth="1"/>
    <col min="14324" max="14555" width="10.33203125" style="144"/>
    <col min="14556" max="14556" width="5.53125" style="144" customWidth="1"/>
    <col min="14557" max="14557" width="32.6640625" style="144" customWidth="1"/>
    <col min="14558" max="14558" width="10" style="144" customWidth="1"/>
    <col min="14559" max="14559" width="10.86328125" style="144" customWidth="1"/>
    <col min="14560" max="14565" width="0" style="144" hidden="1" customWidth="1"/>
    <col min="14566" max="14566" width="10.33203125" style="144" customWidth="1"/>
    <col min="14567" max="14569" width="0" style="144" hidden="1" customWidth="1"/>
    <col min="14570" max="14570" width="10.33203125" style="144" customWidth="1"/>
    <col min="14571" max="14571" width="11" style="144" customWidth="1"/>
    <col min="14572" max="14573" width="0" style="144" hidden="1" customWidth="1"/>
    <col min="14574" max="14574" width="10.33203125" style="144"/>
    <col min="14575" max="14579" width="0" style="144" hidden="1" customWidth="1"/>
    <col min="14580" max="14811" width="10.33203125" style="144"/>
    <col min="14812" max="14812" width="5.53125" style="144" customWidth="1"/>
    <col min="14813" max="14813" width="32.6640625" style="144" customWidth="1"/>
    <col min="14814" max="14814" width="10" style="144" customWidth="1"/>
    <col min="14815" max="14815" width="10.86328125" style="144" customWidth="1"/>
    <col min="14816" max="14821" width="0" style="144" hidden="1" customWidth="1"/>
    <col min="14822" max="14822" width="10.33203125" style="144" customWidth="1"/>
    <col min="14823" max="14825" width="0" style="144" hidden="1" customWidth="1"/>
    <col min="14826" max="14826" width="10.33203125" style="144" customWidth="1"/>
    <col min="14827" max="14827" width="11" style="144" customWidth="1"/>
    <col min="14828" max="14829" width="0" style="144" hidden="1" customWidth="1"/>
    <col min="14830" max="14830" width="10.33203125" style="144"/>
    <col min="14831" max="14835" width="0" style="144" hidden="1" customWidth="1"/>
    <col min="14836" max="15067" width="10.33203125" style="144"/>
    <col min="15068" max="15068" width="5.53125" style="144" customWidth="1"/>
    <col min="15069" max="15069" width="32.6640625" style="144" customWidth="1"/>
    <col min="15070" max="15070" width="10" style="144" customWidth="1"/>
    <col min="15071" max="15071" width="10.86328125" style="144" customWidth="1"/>
    <col min="15072" max="15077" width="0" style="144" hidden="1" customWidth="1"/>
    <col min="15078" max="15078" width="10.33203125" style="144" customWidth="1"/>
    <col min="15079" max="15081" width="0" style="144" hidden="1" customWidth="1"/>
    <col min="15082" max="15082" width="10.33203125" style="144" customWidth="1"/>
    <col min="15083" max="15083" width="11" style="144" customWidth="1"/>
    <col min="15084" max="15085" width="0" style="144" hidden="1" customWidth="1"/>
    <col min="15086" max="15086" width="10.33203125" style="144"/>
    <col min="15087" max="15091" width="0" style="144" hidden="1" customWidth="1"/>
    <col min="15092" max="15323" width="10.33203125" style="144"/>
    <col min="15324" max="15324" width="5.53125" style="144" customWidth="1"/>
    <col min="15325" max="15325" width="32.6640625" style="144" customWidth="1"/>
    <col min="15326" max="15326" width="10" style="144" customWidth="1"/>
    <col min="15327" max="15327" width="10.86328125" style="144" customWidth="1"/>
    <col min="15328" max="15333" width="0" style="144" hidden="1" customWidth="1"/>
    <col min="15334" max="15334" width="10.33203125" style="144" customWidth="1"/>
    <col min="15335" max="15337" width="0" style="144" hidden="1" customWidth="1"/>
    <col min="15338" max="15338" width="10.33203125" style="144" customWidth="1"/>
    <col min="15339" max="15339" width="11" style="144" customWidth="1"/>
    <col min="15340" max="15341" width="0" style="144" hidden="1" customWidth="1"/>
    <col min="15342" max="15342" width="10.33203125" style="144"/>
    <col min="15343" max="15347" width="0" style="144" hidden="1" customWidth="1"/>
    <col min="15348" max="15579" width="10.33203125" style="144"/>
    <col min="15580" max="15580" width="5.53125" style="144" customWidth="1"/>
    <col min="15581" max="15581" width="32.6640625" style="144" customWidth="1"/>
    <col min="15582" max="15582" width="10" style="144" customWidth="1"/>
    <col min="15583" max="15583" width="10.86328125" style="144" customWidth="1"/>
    <col min="15584" max="15589" width="0" style="144" hidden="1" customWidth="1"/>
    <col min="15590" max="15590" width="10.33203125" style="144" customWidth="1"/>
    <col min="15591" max="15593" width="0" style="144" hidden="1" customWidth="1"/>
    <col min="15594" max="15594" width="10.33203125" style="144" customWidth="1"/>
    <col min="15595" max="15595" width="11" style="144" customWidth="1"/>
    <col min="15596" max="15597" width="0" style="144" hidden="1" customWidth="1"/>
    <col min="15598" max="15598" width="10.33203125" style="144"/>
    <col min="15599" max="15603" width="0" style="144" hidden="1" customWidth="1"/>
    <col min="15604" max="15835" width="10.33203125" style="144"/>
    <col min="15836" max="15836" width="5.53125" style="144" customWidth="1"/>
    <col min="15837" max="15837" width="32.6640625" style="144" customWidth="1"/>
    <col min="15838" max="15838" width="10" style="144" customWidth="1"/>
    <col min="15839" max="15839" width="10.86328125" style="144" customWidth="1"/>
    <col min="15840" max="15845" width="0" style="144" hidden="1" customWidth="1"/>
    <col min="15846" max="15846" width="10.33203125" style="144" customWidth="1"/>
    <col min="15847" max="15849" width="0" style="144" hidden="1" customWidth="1"/>
    <col min="15850" max="15850" width="10.33203125" style="144" customWidth="1"/>
    <col min="15851" max="15851" width="11" style="144" customWidth="1"/>
    <col min="15852" max="15853" width="0" style="144" hidden="1" customWidth="1"/>
    <col min="15854" max="15854" width="10.33203125" style="144"/>
    <col min="15855" max="15859" width="0" style="144" hidden="1" customWidth="1"/>
    <col min="15860" max="16091" width="10.33203125" style="144"/>
    <col min="16092" max="16092" width="5.53125" style="144" customWidth="1"/>
    <col min="16093" max="16093" width="32.6640625" style="144" customWidth="1"/>
    <col min="16094" max="16094" width="10" style="144" customWidth="1"/>
    <col min="16095" max="16095" width="10.86328125" style="144" customWidth="1"/>
    <col min="16096" max="16101" width="0" style="144" hidden="1" customWidth="1"/>
    <col min="16102" max="16102" width="10.33203125" style="144" customWidth="1"/>
    <col min="16103" max="16105" width="0" style="144" hidden="1" customWidth="1"/>
    <col min="16106" max="16106" width="10.33203125" style="144" customWidth="1"/>
    <col min="16107" max="16107" width="11" style="144" customWidth="1"/>
    <col min="16108" max="16109" width="0" style="144" hidden="1" customWidth="1"/>
    <col min="16110" max="16110" width="10.33203125" style="144"/>
    <col min="16111" max="16115" width="0" style="144" hidden="1" customWidth="1"/>
    <col min="16116" max="16384" width="10.33203125" style="144"/>
  </cols>
  <sheetData>
    <row r="1" spans="1:14" x14ac:dyDescent="0.45">
      <c r="A1" s="143" t="s">
        <v>80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4" ht="15.75" customHeight="1" x14ac:dyDescent="0.45">
      <c r="A2" s="126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15" customHeight="1" x14ac:dyDescent="0.45">
      <c r="A3" s="146" t="str">
        <f>'Thu 9 thang '!A3:I3</f>
        <v>(Kèm theo Báo cáo số            /BC-UBND ngày      tháng 9 năm 2024 của Ủy ban nhân dân Thành phố)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4" ht="18" customHeight="1" thickBot="1" x14ac:dyDescent="0.5">
      <c r="D4" s="148"/>
      <c r="E4" s="148"/>
      <c r="F4" s="148"/>
      <c r="G4" s="148"/>
      <c r="H4" s="148"/>
      <c r="I4" s="148"/>
      <c r="J4" s="148"/>
      <c r="K4" s="149" t="s">
        <v>54</v>
      </c>
      <c r="L4" s="149"/>
    </row>
    <row r="5" spans="1:14" ht="58.5" customHeight="1" x14ac:dyDescent="0.45">
      <c r="A5" s="127" t="s">
        <v>49</v>
      </c>
      <c r="B5" s="182" t="s">
        <v>0</v>
      </c>
      <c r="C5" s="124" t="s">
        <v>82</v>
      </c>
      <c r="D5" s="124"/>
      <c r="E5" s="124" t="s">
        <v>106</v>
      </c>
      <c r="F5" s="124" t="s">
        <v>94</v>
      </c>
      <c r="G5" s="124" t="s">
        <v>95</v>
      </c>
      <c r="H5" s="124" t="s">
        <v>102</v>
      </c>
      <c r="I5" s="124" t="s">
        <v>104</v>
      </c>
      <c r="J5" s="124"/>
      <c r="K5" s="124" t="s">
        <v>105</v>
      </c>
      <c r="L5" s="125"/>
    </row>
    <row r="6" spans="1:14" ht="87" customHeight="1" x14ac:dyDescent="0.45">
      <c r="A6" s="128"/>
      <c r="B6" s="183"/>
      <c r="C6" s="26" t="s">
        <v>6</v>
      </c>
      <c r="D6" s="26" t="s">
        <v>51</v>
      </c>
      <c r="E6" s="129"/>
      <c r="F6" s="129"/>
      <c r="G6" s="129"/>
      <c r="H6" s="129"/>
      <c r="I6" s="26" t="s">
        <v>7</v>
      </c>
      <c r="J6" s="26" t="s">
        <v>52</v>
      </c>
      <c r="K6" s="26" t="s">
        <v>7</v>
      </c>
      <c r="L6" s="75" t="s">
        <v>52</v>
      </c>
    </row>
    <row r="7" spans="1:14" s="151" customFormat="1" ht="19.5" customHeight="1" x14ac:dyDescent="0.45">
      <c r="A7" s="150">
        <v>1</v>
      </c>
      <c r="B7" s="184">
        <v>2</v>
      </c>
      <c r="C7" s="113">
        <v>3</v>
      </c>
      <c r="D7" s="113">
        <v>4</v>
      </c>
      <c r="E7" s="113"/>
      <c r="F7" s="113">
        <v>5</v>
      </c>
      <c r="G7" s="113">
        <v>6</v>
      </c>
      <c r="H7" s="113"/>
      <c r="I7" s="113"/>
      <c r="J7" s="113"/>
      <c r="K7" s="113" t="s">
        <v>109</v>
      </c>
      <c r="L7" s="114" t="s">
        <v>110</v>
      </c>
      <c r="N7" s="152"/>
    </row>
    <row r="8" spans="1:14" ht="22.5" customHeight="1" x14ac:dyDescent="0.45">
      <c r="A8" s="76"/>
      <c r="B8" s="185" t="s">
        <v>34</v>
      </c>
      <c r="C8" s="50">
        <f>C9+C14+C29</f>
        <v>1146814</v>
      </c>
      <c r="D8" s="50">
        <f>D9+D14+D29</f>
        <v>1173625</v>
      </c>
      <c r="E8" s="50">
        <f>E9+E14+E29</f>
        <v>889572.875</v>
      </c>
      <c r="F8" s="50">
        <f t="shared" ref="F8:G8" si="0">F9+F14+F29</f>
        <v>441603.52500000002</v>
      </c>
      <c r="G8" s="50">
        <f t="shared" si="0"/>
        <v>1331176.3999999999</v>
      </c>
      <c r="H8" s="50">
        <f t="shared" ref="H8" si="1">H9+H14+H29</f>
        <v>775208</v>
      </c>
      <c r="I8" s="153">
        <f t="shared" ref="I8:I9" si="2">E8/C8</f>
        <v>0.7756906307387248</v>
      </c>
      <c r="J8" s="153">
        <f t="shared" ref="J8:J9" si="3">E8/D8</f>
        <v>0.75797028437533287</v>
      </c>
      <c r="K8" s="153">
        <f>G8/C8</f>
        <v>1.1607605069348648</v>
      </c>
      <c r="L8" s="154">
        <f>G8/D8</f>
        <v>1.134243391202471</v>
      </c>
      <c r="M8" s="145"/>
    </row>
    <row r="9" spans="1:14" ht="22.5" customHeight="1" x14ac:dyDescent="0.45">
      <c r="A9" s="76" t="s">
        <v>1</v>
      </c>
      <c r="B9" s="186" t="s">
        <v>86</v>
      </c>
      <c r="C9" s="50">
        <f t="shared" ref="C9" si="4">C10+C11+C13</f>
        <v>769629</v>
      </c>
      <c r="D9" s="50">
        <f>D10+D11+D13+D12</f>
        <v>796440</v>
      </c>
      <c r="E9" s="50">
        <f>SUM(E10:E13)</f>
        <v>584462</v>
      </c>
      <c r="F9" s="50">
        <f t="shared" ref="F9" si="5">SUM(F10:F13)</f>
        <v>211978</v>
      </c>
      <c r="G9" s="50">
        <f>SUM(G10:G13)</f>
        <v>796440</v>
      </c>
      <c r="H9" s="50">
        <f>SUM(H10:H13)</f>
        <v>288000</v>
      </c>
      <c r="I9" s="153">
        <f t="shared" si="2"/>
        <v>0.7594074547606704</v>
      </c>
      <c r="J9" s="153">
        <f t="shared" si="3"/>
        <v>0.73384310180302348</v>
      </c>
      <c r="K9" s="153">
        <f>G9/C9</f>
        <v>1.0348362652654721</v>
      </c>
      <c r="L9" s="154">
        <f>G9/D9</f>
        <v>1</v>
      </c>
    </row>
    <row r="10" spans="1:14" ht="22.5" customHeight="1" x14ac:dyDescent="0.45">
      <c r="A10" s="77">
        <v>1</v>
      </c>
      <c r="B10" s="187" t="s">
        <v>97</v>
      </c>
      <c r="C10" s="62">
        <v>28000</v>
      </c>
      <c r="D10" s="62">
        <v>28000</v>
      </c>
      <c r="E10" s="62">
        <v>21742</v>
      </c>
      <c r="F10" s="62">
        <f>G10-E10</f>
        <v>6258</v>
      </c>
      <c r="G10" s="62">
        <v>28000</v>
      </c>
      <c r="H10" s="62">
        <v>28000</v>
      </c>
      <c r="I10" s="155">
        <f>E10/C10</f>
        <v>0.77649999999999997</v>
      </c>
      <c r="J10" s="155">
        <f>E10/D10</f>
        <v>0.77649999999999997</v>
      </c>
      <c r="K10" s="155">
        <f>G10/C10</f>
        <v>1</v>
      </c>
      <c r="L10" s="156">
        <f>G10/D10</f>
        <v>1</v>
      </c>
    </row>
    <row r="11" spans="1:14" ht="22.5" customHeight="1" x14ac:dyDescent="0.45">
      <c r="A11" s="77">
        <v>2</v>
      </c>
      <c r="B11" s="187" t="s">
        <v>87</v>
      </c>
      <c r="C11" s="79">
        <v>270000</v>
      </c>
      <c r="D11" s="80">
        <v>270000</v>
      </c>
      <c r="E11" s="80">
        <v>215023</v>
      </c>
      <c r="F11" s="62">
        <f>G11-E11</f>
        <v>54977</v>
      </c>
      <c r="G11" s="80">
        <v>270000</v>
      </c>
      <c r="H11" s="80">
        <v>260000</v>
      </c>
      <c r="I11" s="155">
        <f t="shared" ref="I11:I13" si="6">E11/C11</f>
        <v>0.79638148148148147</v>
      </c>
      <c r="J11" s="155">
        <f t="shared" ref="J11:J13" si="7">E11/D11</f>
        <v>0.79638148148148147</v>
      </c>
      <c r="K11" s="155">
        <f>G11/C11</f>
        <v>1</v>
      </c>
      <c r="L11" s="156">
        <f>G11/D11</f>
        <v>1</v>
      </c>
    </row>
    <row r="12" spans="1:14" ht="22.5" customHeight="1" x14ac:dyDescent="0.45">
      <c r="A12" s="77">
        <v>3</v>
      </c>
      <c r="B12" s="187" t="s">
        <v>103</v>
      </c>
      <c r="C12" s="79"/>
      <c r="D12" s="80">
        <v>26811</v>
      </c>
      <c r="E12" s="80">
        <v>25584</v>
      </c>
      <c r="F12" s="62">
        <f>D12-E12</f>
        <v>1227</v>
      </c>
      <c r="G12" s="80">
        <f>F12+E12</f>
        <v>26811</v>
      </c>
      <c r="H12" s="80"/>
      <c r="I12" s="155"/>
      <c r="J12" s="155">
        <f t="shared" si="7"/>
        <v>0.95423520196934097</v>
      </c>
      <c r="K12" s="155"/>
      <c r="L12" s="156"/>
    </row>
    <row r="13" spans="1:14" ht="22.5" customHeight="1" x14ac:dyDescent="0.45">
      <c r="A13" s="77">
        <v>4</v>
      </c>
      <c r="B13" s="188" t="s">
        <v>90</v>
      </c>
      <c r="C13" s="62">
        <f>144316+68313+259000</f>
        <v>471629</v>
      </c>
      <c r="D13" s="62">
        <f>C13</f>
        <v>471629</v>
      </c>
      <c r="E13" s="62">
        <v>322113</v>
      </c>
      <c r="F13" s="62">
        <f>G13-E13</f>
        <v>149516</v>
      </c>
      <c r="G13" s="62">
        <v>471629</v>
      </c>
      <c r="H13" s="62"/>
      <c r="I13" s="155">
        <f t="shared" si="6"/>
        <v>0.6829796301754133</v>
      </c>
      <c r="J13" s="155">
        <f t="shared" si="7"/>
        <v>0.6829796301754133</v>
      </c>
      <c r="K13" s="155"/>
      <c r="L13" s="156"/>
    </row>
    <row r="14" spans="1:14" ht="22.5" customHeight="1" x14ac:dyDescent="0.45">
      <c r="A14" s="76" t="s">
        <v>2</v>
      </c>
      <c r="B14" s="186" t="s">
        <v>3</v>
      </c>
      <c r="C14" s="50">
        <f>C17+C27</f>
        <v>365686</v>
      </c>
      <c r="D14" s="50">
        <f>D15+D16+D17+D19+D18+D21+D20+D22+D23+D24+D25+D26+D27</f>
        <v>365686</v>
      </c>
      <c r="E14" s="50">
        <f>SUM(E15:E28)</f>
        <v>301075.875</v>
      </c>
      <c r="F14" s="50">
        <f t="shared" ref="F14:H14" si="8">SUM(F15:F28)</f>
        <v>228112.4</v>
      </c>
      <c r="G14" s="50">
        <f t="shared" si="8"/>
        <v>529188.27500000002</v>
      </c>
      <c r="H14" s="50">
        <f t="shared" si="8"/>
        <v>472269</v>
      </c>
      <c r="I14" s="153">
        <f t="shared" ref="I14" si="9">E14/C14</f>
        <v>0.82331802420655975</v>
      </c>
      <c r="J14" s="153">
        <f t="shared" ref="J14" si="10">E14/D14</f>
        <v>0.82331802420655975</v>
      </c>
      <c r="K14" s="153">
        <f>G14/C14</f>
        <v>1.4471111144533835</v>
      </c>
      <c r="L14" s="154">
        <f>G14/D14</f>
        <v>1.4471111144533835</v>
      </c>
      <c r="M14" s="145"/>
    </row>
    <row r="15" spans="1:14" ht="22.5" customHeight="1" x14ac:dyDescent="0.45">
      <c r="A15" s="77">
        <v>1</v>
      </c>
      <c r="B15" s="187" t="s">
        <v>35</v>
      </c>
      <c r="C15" s="80"/>
      <c r="D15" s="80">
        <v>7134</v>
      </c>
      <c r="E15" s="80">
        <v>7987.5</v>
      </c>
      <c r="F15" s="62">
        <f>G15-E15</f>
        <v>2729.75</v>
      </c>
      <c r="G15" s="80">
        <v>10717.25</v>
      </c>
      <c r="H15" s="80">
        <v>13426</v>
      </c>
      <c r="I15" s="80"/>
      <c r="J15" s="80"/>
      <c r="K15" s="155"/>
      <c r="L15" s="156">
        <f>G15/D15</f>
        <v>1.5022778245023829</v>
      </c>
    </row>
    <row r="16" spans="1:14" ht="22.5" customHeight="1" x14ac:dyDescent="0.45">
      <c r="A16" s="77">
        <v>2</v>
      </c>
      <c r="B16" s="187" t="s">
        <v>88</v>
      </c>
      <c r="C16" s="80"/>
      <c r="D16" s="80">
        <v>5811</v>
      </c>
      <c r="E16" s="80">
        <v>6239.25</v>
      </c>
      <c r="F16" s="62">
        <f>G16-E16</f>
        <v>429.5</v>
      </c>
      <c r="G16" s="80">
        <v>6668.75</v>
      </c>
      <c r="H16" s="80">
        <v>10690</v>
      </c>
      <c r="I16" s="80"/>
      <c r="J16" s="80"/>
      <c r="K16" s="155"/>
      <c r="L16" s="156">
        <f>G16/D16</f>
        <v>1.147607984856307</v>
      </c>
    </row>
    <row r="17" spans="1:12" ht="22.5" customHeight="1" x14ac:dyDescent="0.45">
      <c r="A17" s="77">
        <v>3</v>
      </c>
      <c r="B17" s="187" t="s">
        <v>36</v>
      </c>
      <c r="C17" s="62">
        <v>186442</v>
      </c>
      <c r="D17" s="62">
        <v>186443</v>
      </c>
      <c r="E17" s="80">
        <v>143950.5</v>
      </c>
      <c r="F17" s="62">
        <f t="shared" ref="F17:F21" si="11">G17-E17</f>
        <v>36170.5</v>
      </c>
      <c r="G17" s="80">
        <v>180121</v>
      </c>
      <c r="H17" s="80">
        <v>242901</v>
      </c>
      <c r="I17" s="80"/>
      <c r="J17" s="80"/>
      <c r="K17" s="155">
        <f>G17/C17</f>
        <v>0.96609669495070849</v>
      </c>
      <c r="L17" s="156">
        <f>G17/D17</f>
        <v>0.96609151322388076</v>
      </c>
    </row>
    <row r="18" spans="1:12" ht="22.5" customHeight="1" x14ac:dyDescent="0.45">
      <c r="A18" s="77">
        <v>4</v>
      </c>
      <c r="B18" s="187" t="s">
        <v>37</v>
      </c>
      <c r="C18" s="81"/>
      <c r="D18" s="80"/>
      <c r="E18" s="80">
        <v>0</v>
      </c>
      <c r="F18" s="62">
        <f t="shared" si="11"/>
        <v>0</v>
      </c>
      <c r="G18" s="80"/>
      <c r="H18" s="80"/>
      <c r="I18" s="80"/>
      <c r="J18" s="80"/>
      <c r="K18" s="155"/>
      <c r="L18" s="156"/>
    </row>
    <row r="19" spans="1:12" ht="22.5" customHeight="1" x14ac:dyDescent="0.45">
      <c r="A19" s="77">
        <v>5</v>
      </c>
      <c r="B19" s="187" t="s">
        <v>38</v>
      </c>
      <c r="C19" s="80"/>
      <c r="D19" s="80">
        <v>3671</v>
      </c>
      <c r="E19" s="80">
        <v>2107.125</v>
      </c>
      <c r="F19" s="62">
        <f t="shared" si="11"/>
        <v>1479.875</v>
      </c>
      <c r="G19" s="80">
        <v>3587</v>
      </c>
      <c r="H19" s="80">
        <v>4883</v>
      </c>
      <c r="I19" s="80"/>
      <c r="J19" s="80"/>
      <c r="K19" s="155"/>
      <c r="L19" s="156">
        <f t="shared" ref="L19:L25" si="12">G19/D19</f>
        <v>0.97711795151184966</v>
      </c>
    </row>
    <row r="20" spans="1:12" ht="22.5" customHeight="1" x14ac:dyDescent="0.45">
      <c r="A20" s="77">
        <v>6</v>
      </c>
      <c r="B20" s="187" t="s">
        <v>39</v>
      </c>
      <c r="C20" s="80"/>
      <c r="D20" s="80">
        <v>693</v>
      </c>
      <c r="E20" s="80">
        <v>259.875</v>
      </c>
      <c r="F20" s="62">
        <f t="shared" si="11"/>
        <v>388.125</v>
      </c>
      <c r="G20" s="80">
        <v>648</v>
      </c>
      <c r="H20" s="80">
        <v>1320</v>
      </c>
      <c r="I20" s="80"/>
      <c r="J20" s="80"/>
      <c r="K20" s="155"/>
      <c r="L20" s="156">
        <f t="shared" si="12"/>
        <v>0.93506493506493504</v>
      </c>
    </row>
    <row r="21" spans="1:12" ht="22.5" customHeight="1" x14ac:dyDescent="0.45">
      <c r="A21" s="77">
        <v>7</v>
      </c>
      <c r="B21" s="187" t="s">
        <v>40</v>
      </c>
      <c r="C21" s="80"/>
      <c r="D21" s="80">
        <v>3106</v>
      </c>
      <c r="E21" s="62">
        <v>2524.5</v>
      </c>
      <c r="F21" s="62">
        <f t="shared" si="11"/>
        <v>360.5</v>
      </c>
      <c r="G21" s="80">
        <v>2885</v>
      </c>
      <c r="H21" s="80">
        <v>660</v>
      </c>
      <c r="I21" s="80"/>
      <c r="J21" s="80"/>
      <c r="K21" s="155"/>
      <c r="L21" s="156">
        <f t="shared" si="12"/>
        <v>0.92884739214423695</v>
      </c>
    </row>
    <row r="22" spans="1:12" ht="22.5" customHeight="1" x14ac:dyDescent="0.45">
      <c r="A22" s="77">
        <v>8</v>
      </c>
      <c r="B22" s="187" t="s">
        <v>41</v>
      </c>
      <c r="C22" s="80"/>
      <c r="D22" s="80">
        <v>5456</v>
      </c>
      <c r="E22" s="80">
        <v>2805.75</v>
      </c>
      <c r="F22" s="62">
        <f t="shared" ref="F22:F27" si="13">G22-E22</f>
        <v>2650.25</v>
      </c>
      <c r="G22" s="62">
        <f>D22</f>
        <v>5456</v>
      </c>
      <c r="H22" s="62">
        <v>7504</v>
      </c>
      <c r="I22" s="62"/>
      <c r="J22" s="62"/>
      <c r="K22" s="155"/>
      <c r="L22" s="156">
        <f t="shared" si="12"/>
        <v>1</v>
      </c>
    </row>
    <row r="23" spans="1:12" ht="22.5" customHeight="1" x14ac:dyDescent="0.45">
      <c r="A23" s="77">
        <v>9</v>
      </c>
      <c r="B23" s="187" t="s">
        <v>42</v>
      </c>
      <c r="C23" s="62"/>
      <c r="D23" s="62">
        <v>38445</v>
      </c>
      <c r="E23" s="62">
        <v>25954.875</v>
      </c>
      <c r="F23" s="62">
        <f t="shared" si="13"/>
        <v>11567.875</v>
      </c>
      <c r="G23" s="62">
        <v>37522.75</v>
      </c>
      <c r="H23" s="62">
        <v>47100</v>
      </c>
      <c r="I23" s="62"/>
      <c r="J23" s="62"/>
      <c r="K23" s="155"/>
      <c r="L23" s="156">
        <f t="shared" si="12"/>
        <v>0.97601118480946802</v>
      </c>
    </row>
    <row r="24" spans="1:12" ht="22.5" customHeight="1" x14ac:dyDescent="0.45">
      <c r="A24" s="77">
        <v>10</v>
      </c>
      <c r="B24" s="187" t="s">
        <v>43</v>
      </c>
      <c r="C24" s="80"/>
      <c r="D24" s="80">
        <v>83570</v>
      </c>
      <c r="E24" s="62">
        <v>65633.625</v>
      </c>
      <c r="F24" s="62">
        <f t="shared" si="13"/>
        <v>13757.875</v>
      </c>
      <c r="G24" s="80">
        <v>79391.5</v>
      </c>
      <c r="H24" s="80">
        <v>95012</v>
      </c>
      <c r="I24" s="80"/>
      <c r="J24" s="80"/>
      <c r="K24" s="155"/>
      <c r="L24" s="156">
        <f>G24/D24</f>
        <v>0.95</v>
      </c>
    </row>
    <row r="25" spans="1:12" ht="22.5" customHeight="1" x14ac:dyDescent="0.45">
      <c r="A25" s="77">
        <v>11</v>
      </c>
      <c r="B25" s="187" t="s">
        <v>44</v>
      </c>
      <c r="C25" s="80"/>
      <c r="D25" s="80">
        <v>22680</v>
      </c>
      <c r="E25" s="80">
        <v>19092.375</v>
      </c>
      <c r="F25" s="62">
        <f t="shared" si="13"/>
        <v>8712.5</v>
      </c>
      <c r="G25" s="80">
        <v>27804.875</v>
      </c>
      <c r="H25" s="80">
        <v>33952</v>
      </c>
      <c r="I25" s="80"/>
      <c r="J25" s="80"/>
      <c r="K25" s="155"/>
      <c r="L25" s="156">
        <f t="shared" si="12"/>
        <v>1.2259645061728395</v>
      </c>
    </row>
    <row r="26" spans="1:12" ht="22.5" customHeight="1" x14ac:dyDescent="0.45">
      <c r="A26" s="77">
        <v>12</v>
      </c>
      <c r="B26" s="187" t="s">
        <v>45</v>
      </c>
      <c r="C26" s="80"/>
      <c r="D26" s="80">
        <v>8677</v>
      </c>
      <c r="E26" s="80">
        <v>4317.75</v>
      </c>
      <c r="F26" s="62">
        <f t="shared" si="13"/>
        <v>3925.3999999999996</v>
      </c>
      <c r="G26" s="80">
        <v>8243.15</v>
      </c>
      <c r="H26" s="80">
        <v>2287</v>
      </c>
      <c r="I26" s="80"/>
      <c r="J26" s="80"/>
      <c r="K26" s="155"/>
      <c r="L26" s="156">
        <f>G26/D26</f>
        <v>0.95</v>
      </c>
    </row>
    <row r="27" spans="1:12" ht="22.5" customHeight="1" x14ac:dyDescent="0.45">
      <c r="A27" s="77">
        <v>13</v>
      </c>
      <c r="B27" s="187" t="s">
        <v>53</v>
      </c>
      <c r="C27" s="80">
        <v>179244</v>
      </c>
      <c r="D27" s="80"/>
      <c r="E27" s="80">
        <v>20202.75</v>
      </c>
      <c r="F27" s="62">
        <f t="shared" si="13"/>
        <v>145940.25</v>
      </c>
      <c r="G27" s="80">
        <v>166143</v>
      </c>
      <c r="H27" s="80">
        <v>12534</v>
      </c>
      <c r="I27" s="80"/>
      <c r="J27" s="80"/>
      <c r="K27" s="155">
        <f>G27/C27</f>
        <v>0.92690968735355161</v>
      </c>
      <c r="L27" s="156"/>
    </row>
    <row r="28" spans="1:12" ht="22.5" customHeight="1" x14ac:dyDescent="0.45">
      <c r="A28" s="77">
        <v>14</v>
      </c>
      <c r="B28" s="187" t="s">
        <v>89</v>
      </c>
      <c r="C28" s="80"/>
      <c r="D28" s="80"/>
      <c r="E28" s="80"/>
      <c r="F28" s="62"/>
      <c r="G28" s="62"/>
      <c r="H28" s="62"/>
      <c r="I28" s="62"/>
      <c r="J28" s="62"/>
      <c r="K28" s="155"/>
      <c r="L28" s="156"/>
    </row>
    <row r="29" spans="1:12" ht="22.5" customHeight="1" thickBot="1" x14ac:dyDescent="0.5">
      <c r="A29" s="78" t="s">
        <v>46</v>
      </c>
      <c r="B29" s="189" t="s">
        <v>47</v>
      </c>
      <c r="C29" s="82">
        <v>11499</v>
      </c>
      <c r="D29" s="82">
        <v>11499</v>
      </c>
      <c r="E29" s="82">
        <v>4035</v>
      </c>
      <c r="F29" s="157">
        <f>G29-E29</f>
        <v>1513.125</v>
      </c>
      <c r="G29" s="158">
        <v>5548.125</v>
      </c>
      <c r="H29" s="157">
        <v>14939</v>
      </c>
      <c r="I29" s="159">
        <f>E29/C29</f>
        <v>0.35090007826767544</v>
      </c>
      <c r="J29" s="159">
        <f>E29/D29</f>
        <v>0.35090007826767544</v>
      </c>
      <c r="K29" s="159">
        <f>G29/C29</f>
        <v>0.48248760761805376</v>
      </c>
      <c r="L29" s="160">
        <f>G29/D29</f>
        <v>0.48248760761805376</v>
      </c>
    </row>
    <row r="30" spans="1:12" hidden="1" x14ac:dyDescent="0.45"/>
    <row r="31" spans="1:12" hidden="1" x14ac:dyDescent="0.45"/>
    <row r="32" spans="1:12" hidden="1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  <row r="41" hidden="1" x14ac:dyDescent="0.45"/>
    <row r="42" hidden="1" x14ac:dyDescent="0.45"/>
    <row r="43" hidden="1" x14ac:dyDescent="0.45"/>
    <row r="44" hidden="1" x14ac:dyDescent="0.45"/>
    <row r="45" hidden="1" x14ac:dyDescent="0.45"/>
    <row r="46" hidden="1" x14ac:dyDescent="0.45"/>
    <row r="47" hidden="1" x14ac:dyDescent="0.45"/>
    <row r="48" hidden="1" x14ac:dyDescent="0.45"/>
    <row r="49" hidden="1" x14ac:dyDescent="0.45"/>
    <row r="50" hidden="1" x14ac:dyDescent="0.45"/>
    <row r="51" hidden="1" x14ac:dyDescent="0.45"/>
    <row r="52" hidden="1" x14ac:dyDescent="0.45"/>
    <row r="53" hidden="1" x14ac:dyDescent="0.45"/>
    <row r="54" hidden="1" x14ac:dyDescent="0.45"/>
    <row r="55" hidden="1" x14ac:dyDescent="0.45"/>
    <row r="56" hidden="1" x14ac:dyDescent="0.45"/>
    <row r="57" hidden="1" x14ac:dyDescent="0.45"/>
    <row r="58" hidden="1" x14ac:dyDescent="0.45"/>
    <row r="59" hidden="1" x14ac:dyDescent="0.45"/>
    <row r="60" hidden="1" x14ac:dyDescent="0.45"/>
    <row r="61" hidden="1" x14ac:dyDescent="0.45"/>
    <row r="62" hidden="1" x14ac:dyDescent="0.45"/>
    <row r="63" hidden="1" x14ac:dyDescent="0.45"/>
    <row r="64" hidden="1" x14ac:dyDescent="0.45"/>
    <row r="65" hidden="1" x14ac:dyDescent="0.45"/>
    <row r="66" hidden="1" x14ac:dyDescent="0.45"/>
    <row r="67" hidden="1" x14ac:dyDescent="0.45"/>
    <row r="68" hidden="1" x14ac:dyDescent="0.45"/>
    <row r="69" hidden="1" x14ac:dyDescent="0.45"/>
    <row r="70" hidden="1" x14ac:dyDescent="0.45"/>
    <row r="71" hidden="1" x14ac:dyDescent="0.45"/>
    <row r="72" hidden="1" x14ac:dyDescent="0.45"/>
    <row r="73" hidden="1" x14ac:dyDescent="0.45"/>
    <row r="74" hidden="1" x14ac:dyDescent="0.45"/>
    <row r="75" hidden="1" x14ac:dyDescent="0.45"/>
    <row r="76" hidden="1" x14ac:dyDescent="0.45"/>
    <row r="77" hidden="1" x14ac:dyDescent="0.45"/>
    <row r="78" hidden="1" x14ac:dyDescent="0.45"/>
    <row r="79" hidden="1" x14ac:dyDescent="0.45"/>
    <row r="80" hidden="1" x14ac:dyDescent="0.45"/>
    <row r="81" hidden="1" x14ac:dyDescent="0.45"/>
    <row r="82" hidden="1" x14ac:dyDescent="0.45"/>
    <row r="83" hidden="1" x14ac:dyDescent="0.45"/>
    <row r="84" hidden="1" x14ac:dyDescent="0.45"/>
    <row r="85" hidden="1" x14ac:dyDescent="0.45"/>
    <row r="86" hidden="1" x14ac:dyDescent="0.45"/>
    <row r="87" hidden="1" x14ac:dyDescent="0.45"/>
    <row r="88" hidden="1" x14ac:dyDescent="0.45"/>
    <row r="89" hidden="1" x14ac:dyDescent="0.45"/>
    <row r="90" hidden="1" x14ac:dyDescent="0.45"/>
    <row r="91" hidden="1" x14ac:dyDescent="0.45"/>
    <row r="92" hidden="1" x14ac:dyDescent="0.45"/>
    <row r="93" hidden="1" x14ac:dyDescent="0.45"/>
    <row r="94" hidden="1" x14ac:dyDescent="0.45"/>
    <row r="95" hidden="1" x14ac:dyDescent="0.45"/>
    <row r="9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</sheetData>
  <mergeCells count="13">
    <mergeCell ref="K5:L5"/>
    <mergeCell ref="A1:L1"/>
    <mergeCell ref="A2:L2"/>
    <mergeCell ref="A3:L3"/>
    <mergeCell ref="K4:L4"/>
    <mergeCell ref="A5:A6"/>
    <mergeCell ref="B5:B6"/>
    <mergeCell ref="C5:D5"/>
    <mergeCell ref="E5:E6"/>
    <mergeCell ref="F5:F6"/>
    <mergeCell ref="G5:G6"/>
    <mergeCell ref="H5:H6"/>
    <mergeCell ref="I5:J5"/>
  </mergeCells>
  <printOptions horizontalCentered="1"/>
  <pageMargins left="0.2" right="0.196850393700787" top="0.61" bottom="0.66929133858267698" header="0.31496062992126" footer="0.31496062992126"/>
  <pageSetup paperSize="9" orientation="landscape" r:id="rId1"/>
  <headerFooter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A15" zoomScale="85" zoomScaleNormal="85" workbookViewId="0">
      <selection activeCell="B32" sqref="B32"/>
    </sheetView>
  </sheetViews>
  <sheetFormatPr defaultColWidth="10.33203125" defaultRowHeight="15.4" x14ac:dyDescent="0.45"/>
  <cols>
    <col min="1" max="1" width="5.6640625" style="173" customWidth="1"/>
    <col min="2" max="2" width="33.86328125" style="163" customWidth="1"/>
    <col min="3" max="3" width="9.86328125" style="163" customWidth="1"/>
    <col min="4" max="4" width="9.53125" style="163" customWidth="1"/>
    <col min="5" max="5" width="9.86328125" style="163" customWidth="1"/>
    <col min="6" max="7" width="9.6640625" style="163" customWidth="1"/>
    <col min="8" max="8" width="13.1328125" style="164" customWidth="1"/>
    <col min="9" max="9" width="9.1328125" style="163" customWidth="1"/>
    <col min="10" max="10" width="0" style="162" hidden="1" customWidth="1"/>
    <col min="11" max="13" width="0" style="163" hidden="1" customWidth="1"/>
    <col min="14" max="235" width="10.33203125" style="163"/>
    <col min="236" max="236" width="5.53125" style="163" customWidth="1"/>
    <col min="237" max="237" width="32.6640625" style="163" customWidth="1"/>
    <col min="238" max="238" width="10" style="163" customWidth="1"/>
    <col min="239" max="239" width="10.86328125" style="163" customWidth="1"/>
    <col min="240" max="245" width="0" style="163" hidden="1" customWidth="1"/>
    <col min="246" max="246" width="10.33203125" style="163" customWidth="1"/>
    <col min="247" max="249" width="0" style="163" hidden="1" customWidth="1"/>
    <col min="250" max="250" width="10.33203125" style="163" customWidth="1"/>
    <col min="251" max="251" width="11" style="163" customWidth="1"/>
    <col min="252" max="253" width="0" style="163" hidden="1" customWidth="1"/>
    <col min="254" max="254" width="10.33203125" style="163"/>
    <col min="255" max="259" width="0" style="163" hidden="1" customWidth="1"/>
    <col min="260" max="491" width="10.33203125" style="163"/>
    <col min="492" max="492" width="5.53125" style="163" customWidth="1"/>
    <col min="493" max="493" width="32.6640625" style="163" customWidth="1"/>
    <col min="494" max="494" width="10" style="163" customWidth="1"/>
    <col min="495" max="495" width="10.86328125" style="163" customWidth="1"/>
    <col min="496" max="501" width="0" style="163" hidden="1" customWidth="1"/>
    <col min="502" max="502" width="10.33203125" style="163" customWidth="1"/>
    <col min="503" max="505" width="0" style="163" hidden="1" customWidth="1"/>
    <col min="506" max="506" width="10.33203125" style="163" customWidth="1"/>
    <col min="507" max="507" width="11" style="163" customWidth="1"/>
    <col min="508" max="509" width="0" style="163" hidden="1" customWidth="1"/>
    <col min="510" max="510" width="10.33203125" style="163"/>
    <col min="511" max="515" width="0" style="163" hidden="1" customWidth="1"/>
    <col min="516" max="747" width="10.33203125" style="163"/>
    <col min="748" max="748" width="5.53125" style="163" customWidth="1"/>
    <col min="749" max="749" width="32.6640625" style="163" customWidth="1"/>
    <col min="750" max="750" width="10" style="163" customWidth="1"/>
    <col min="751" max="751" width="10.86328125" style="163" customWidth="1"/>
    <col min="752" max="757" width="0" style="163" hidden="1" customWidth="1"/>
    <col min="758" max="758" width="10.33203125" style="163" customWidth="1"/>
    <col min="759" max="761" width="0" style="163" hidden="1" customWidth="1"/>
    <col min="762" max="762" width="10.33203125" style="163" customWidth="1"/>
    <col min="763" max="763" width="11" style="163" customWidth="1"/>
    <col min="764" max="765" width="0" style="163" hidden="1" customWidth="1"/>
    <col min="766" max="766" width="10.33203125" style="163"/>
    <col min="767" max="771" width="0" style="163" hidden="1" customWidth="1"/>
    <col min="772" max="1003" width="10.33203125" style="163"/>
    <col min="1004" max="1004" width="5.53125" style="163" customWidth="1"/>
    <col min="1005" max="1005" width="32.6640625" style="163" customWidth="1"/>
    <col min="1006" max="1006" width="10" style="163" customWidth="1"/>
    <col min="1007" max="1007" width="10.86328125" style="163" customWidth="1"/>
    <col min="1008" max="1013" width="0" style="163" hidden="1" customWidth="1"/>
    <col min="1014" max="1014" width="10.33203125" style="163" customWidth="1"/>
    <col min="1015" max="1017" width="0" style="163" hidden="1" customWidth="1"/>
    <col min="1018" max="1018" width="10.33203125" style="163" customWidth="1"/>
    <col min="1019" max="1019" width="11" style="163" customWidth="1"/>
    <col min="1020" max="1021" width="0" style="163" hidden="1" customWidth="1"/>
    <col min="1022" max="1022" width="10.33203125" style="163"/>
    <col min="1023" max="1027" width="0" style="163" hidden="1" customWidth="1"/>
    <col min="1028" max="1259" width="10.33203125" style="163"/>
    <col min="1260" max="1260" width="5.53125" style="163" customWidth="1"/>
    <col min="1261" max="1261" width="32.6640625" style="163" customWidth="1"/>
    <col min="1262" max="1262" width="10" style="163" customWidth="1"/>
    <col min="1263" max="1263" width="10.86328125" style="163" customWidth="1"/>
    <col min="1264" max="1269" width="0" style="163" hidden="1" customWidth="1"/>
    <col min="1270" max="1270" width="10.33203125" style="163" customWidth="1"/>
    <col min="1271" max="1273" width="0" style="163" hidden="1" customWidth="1"/>
    <col min="1274" max="1274" width="10.33203125" style="163" customWidth="1"/>
    <col min="1275" max="1275" width="11" style="163" customWidth="1"/>
    <col min="1276" max="1277" width="0" style="163" hidden="1" customWidth="1"/>
    <col min="1278" max="1278" width="10.33203125" style="163"/>
    <col min="1279" max="1283" width="0" style="163" hidden="1" customWidth="1"/>
    <col min="1284" max="1515" width="10.33203125" style="163"/>
    <col min="1516" max="1516" width="5.53125" style="163" customWidth="1"/>
    <col min="1517" max="1517" width="32.6640625" style="163" customWidth="1"/>
    <col min="1518" max="1518" width="10" style="163" customWidth="1"/>
    <col min="1519" max="1519" width="10.86328125" style="163" customWidth="1"/>
    <col min="1520" max="1525" width="0" style="163" hidden="1" customWidth="1"/>
    <col min="1526" max="1526" width="10.33203125" style="163" customWidth="1"/>
    <col min="1527" max="1529" width="0" style="163" hidden="1" customWidth="1"/>
    <col min="1530" max="1530" width="10.33203125" style="163" customWidth="1"/>
    <col min="1531" max="1531" width="11" style="163" customWidth="1"/>
    <col min="1532" max="1533" width="0" style="163" hidden="1" customWidth="1"/>
    <col min="1534" max="1534" width="10.33203125" style="163"/>
    <col min="1535" max="1539" width="0" style="163" hidden="1" customWidth="1"/>
    <col min="1540" max="1771" width="10.33203125" style="163"/>
    <col min="1772" max="1772" width="5.53125" style="163" customWidth="1"/>
    <col min="1773" max="1773" width="32.6640625" style="163" customWidth="1"/>
    <col min="1774" max="1774" width="10" style="163" customWidth="1"/>
    <col min="1775" max="1775" width="10.86328125" style="163" customWidth="1"/>
    <col min="1776" max="1781" width="0" style="163" hidden="1" customWidth="1"/>
    <col min="1782" max="1782" width="10.33203125" style="163" customWidth="1"/>
    <col min="1783" max="1785" width="0" style="163" hidden="1" customWidth="1"/>
    <col min="1786" max="1786" width="10.33203125" style="163" customWidth="1"/>
    <col min="1787" max="1787" width="11" style="163" customWidth="1"/>
    <col min="1788" max="1789" width="0" style="163" hidden="1" customWidth="1"/>
    <col min="1790" max="1790" width="10.33203125" style="163"/>
    <col min="1791" max="1795" width="0" style="163" hidden="1" customWidth="1"/>
    <col min="1796" max="2027" width="10.33203125" style="163"/>
    <col min="2028" max="2028" width="5.53125" style="163" customWidth="1"/>
    <col min="2029" max="2029" width="32.6640625" style="163" customWidth="1"/>
    <col min="2030" max="2030" width="10" style="163" customWidth="1"/>
    <col min="2031" max="2031" width="10.86328125" style="163" customWidth="1"/>
    <col min="2032" max="2037" width="0" style="163" hidden="1" customWidth="1"/>
    <col min="2038" max="2038" width="10.33203125" style="163" customWidth="1"/>
    <col min="2039" max="2041" width="0" style="163" hidden="1" customWidth="1"/>
    <col min="2042" max="2042" width="10.33203125" style="163" customWidth="1"/>
    <col min="2043" max="2043" width="11" style="163" customWidth="1"/>
    <col min="2044" max="2045" width="0" style="163" hidden="1" customWidth="1"/>
    <col min="2046" max="2046" width="10.33203125" style="163"/>
    <col min="2047" max="2051" width="0" style="163" hidden="1" customWidth="1"/>
    <col min="2052" max="2283" width="10.33203125" style="163"/>
    <col min="2284" max="2284" width="5.53125" style="163" customWidth="1"/>
    <col min="2285" max="2285" width="32.6640625" style="163" customWidth="1"/>
    <col min="2286" max="2286" width="10" style="163" customWidth="1"/>
    <col min="2287" max="2287" width="10.86328125" style="163" customWidth="1"/>
    <col min="2288" max="2293" width="0" style="163" hidden="1" customWidth="1"/>
    <col min="2294" max="2294" width="10.33203125" style="163" customWidth="1"/>
    <col min="2295" max="2297" width="0" style="163" hidden="1" customWidth="1"/>
    <col min="2298" max="2298" width="10.33203125" style="163" customWidth="1"/>
    <col min="2299" max="2299" width="11" style="163" customWidth="1"/>
    <col min="2300" max="2301" width="0" style="163" hidden="1" customWidth="1"/>
    <col min="2302" max="2302" width="10.33203125" style="163"/>
    <col min="2303" max="2307" width="0" style="163" hidden="1" customWidth="1"/>
    <col min="2308" max="2539" width="10.33203125" style="163"/>
    <col min="2540" max="2540" width="5.53125" style="163" customWidth="1"/>
    <col min="2541" max="2541" width="32.6640625" style="163" customWidth="1"/>
    <col min="2542" max="2542" width="10" style="163" customWidth="1"/>
    <col min="2543" max="2543" width="10.86328125" style="163" customWidth="1"/>
    <col min="2544" max="2549" width="0" style="163" hidden="1" customWidth="1"/>
    <col min="2550" max="2550" width="10.33203125" style="163" customWidth="1"/>
    <col min="2551" max="2553" width="0" style="163" hidden="1" customWidth="1"/>
    <col min="2554" max="2554" width="10.33203125" style="163" customWidth="1"/>
    <col min="2555" max="2555" width="11" style="163" customWidth="1"/>
    <col min="2556" max="2557" width="0" style="163" hidden="1" customWidth="1"/>
    <col min="2558" max="2558" width="10.33203125" style="163"/>
    <col min="2559" max="2563" width="0" style="163" hidden="1" customWidth="1"/>
    <col min="2564" max="2795" width="10.33203125" style="163"/>
    <col min="2796" max="2796" width="5.53125" style="163" customWidth="1"/>
    <col min="2797" max="2797" width="32.6640625" style="163" customWidth="1"/>
    <col min="2798" max="2798" width="10" style="163" customWidth="1"/>
    <col min="2799" max="2799" width="10.86328125" style="163" customWidth="1"/>
    <col min="2800" max="2805" width="0" style="163" hidden="1" customWidth="1"/>
    <col min="2806" max="2806" width="10.33203125" style="163" customWidth="1"/>
    <col min="2807" max="2809" width="0" style="163" hidden="1" customWidth="1"/>
    <col min="2810" max="2810" width="10.33203125" style="163" customWidth="1"/>
    <col min="2811" max="2811" width="11" style="163" customWidth="1"/>
    <col min="2812" max="2813" width="0" style="163" hidden="1" customWidth="1"/>
    <col min="2814" max="2814" width="10.33203125" style="163"/>
    <col min="2815" max="2819" width="0" style="163" hidden="1" customWidth="1"/>
    <col min="2820" max="3051" width="10.33203125" style="163"/>
    <col min="3052" max="3052" width="5.53125" style="163" customWidth="1"/>
    <col min="3053" max="3053" width="32.6640625" style="163" customWidth="1"/>
    <col min="3054" max="3054" width="10" style="163" customWidth="1"/>
    <col min="3055" max="3055" width="10.86328125" style="163" customWidth="1"/>
    <col min="3056" max="3061" width="0" style="163" hidden="1" customWidth="1"/>
    <col min="3062" max="3062" width="10.33203125" style="163" customWidth="1"/>
    <col min="3063" max="3065" width="0" style="163" hidden="1" customWidth="1"/>
    <col min="3066" max="3066" width="10.33203125" style="163" customWidth="1"/>
    <col min="3067" max="3067" width="11" style="163" customWidth="1"/>
    <col min="3068" max="3069" width="0" style="163" hidden="1" customWidth="1"/>
    <col min="3070" max="3070" width="10.33203125" style="163"/>
    <col min="3071" max="3075" width="0" style="163" hidden="1" customWidth="1"/>
    <col min="3076" max="3307" width="10.33203125" style="163"/>
    <col min="3308" max="3308" width="5.53125" style="163" customWidth="1"/>
    <col min="3309" max="3309" width="32.6640625" style="163" customWidth="1"/>
    <col min="3310" max="3310" width="10" style="163" customWidth="1"/>
    <col min="3311" max="3311" width="10.86328125" style="163" customWidth="1"/>
    <col min="3312" max="3317" width="0" style="163" hidden="1" customWidth="1"/>
    <col min="3318" max="3318" width="10.33203125" style="163" customWidth="1"/>
    <col min="3319" max="3321" width="0" style="163" hidden="1" customWidth="1"/>
    <col min="3322" max="3322" width="10.33203125" style="163" customWidth="1"/>
    <col min="3323" max="3323" width="11" style="163" customWidth="1"/>
    <col min="3324" max="3325" width="0" style="163" hidden="1" customWidth="1"/>
    <col min="3326" max="3326" width="10.33203125" style="163"/>
    <col min="3327" max="3331" width="0" style="163" hidden="1" customWidth="1"/>
    <col min="3332" max="3563" width="10.33203125" style="163"/>
    <col min="3564" max="3564" width="5.53125" style="163" customWidth="1"/>
    <col min="3565" max="3565" width="32.6640625" style="163" customWidth="1"/>
    <col min="3566" max="3566" width="10" style="163" customWidth="1"/>
    <col min="3567" max="3567" width="10.86328125" style="163" customWidth="1"/>
    <col min="3568" max="3573" width="0" style="163" hidden="1" customWidth="1"/>
    <col min="3574" max="3574" width="10.33203125" style="163" customWidth="1"/>
    <col min="3575" max="3577" width="0" style="163" hidden="1" customWidth="1"/>
    <col min="3578" max="3578" width="10.33203125" style="163" customWidth="1"/>
    <col min="3579" max="3579" width="11" style="163" customWidth="1"/>
    <col min="3580" max="3581" width="0" style="163" hidden="1" customWidth="1"/>
    <col min="3582" max="3582" width="10.33203125" style="163"/>
    <col min="3583" max="3587" width="0" style="163" hidden="1" customWidth="1"/>
    <col min="3588" max="3819" width="10.33203125" style="163"/>
    <col min="3820" max="3820" width="5.53125" style="163" customWidth="1"/>
    <col min="3821" max="3821" width="32.6640625" style="163" customWidth="1"/>
    <col min="3822" max="3822" width="10" style="163" customWidth="1"/>
    <col min="3823" max="3823" width="10.86328125" style="163" customWidth="1"/>
    <col min="3824" max="3829" width="0" style="163" hidden="1" customWidth="1"/>
    <col min="3830" max="3830" width="10.33203125" style="163" customWidth="1"/>
    <col min="3831" max="3833" width="0" style="163" hidden="1" customWidth="1"/>
    <col min="3834" max="3834" width="10.33203125" style="163" customWidth="1"/>
    <col min="3835" max="3835" width="11" style="163" customWidth="1"/>
    <col min="3836" max="3837" width="0" style="163" hidden="1" customWidth="1"/>
    <col min="3838" max="3838" width="10.33203125" style="163"/>
    <col min="3839" max="3843" width="0" style="163" hidden="1" customWidth="1"/>
    <col min="3844" max="4075" width="10.33203125" style="163"/>
    <col min="4076" max="4076" width="5.53125" style="163" customWidth="1"/>
    <col min="4077" max="4077" width="32.6640625" style="163" customWidth="1"/>
    <col min="4078" max="4078" width="10" style="163" customWidth="1"/>
    <col min="4079" max="4079" width="10.86328125" style="163" customWidth="1"/>
    <col min="4080" max="4085" width="0" style="163" hidden="1" customWidth="1"/>
    <col min="4086" max="4086" width="10.33203125" style="163" customWidth="1"/>
    <col min="4087" max="4089" width="0" style="163" hidden="1" customWidth="1"/>
    <col min="4090" max="4090" width="10.33203125" style="163" customWidth="1"/>
    <col min="4091" max="4091" width="11" style="163" customWidth="1"/>
    <col min="4092" max="4093" width="0" style="163" hidden="1" customWidth="1"/>
    <col min="4094" max="4094" width="10.33203125" style="163"/>
    <col min="4095" max="4099" width="0" style="163" hidden="1" customWidth="1"/>
    <col min="4100" max="4331" width="10.33203125" style="163"/>
    <col min="4332" max="4332" width="5.53125" style="163" customWidth="1"/>
    <col min="4333" max="4333" width="32.6640625" style="163" customWidth="1"/>
    <col min="4334" max="4334" width="10" style="163" customWidth="1"/>
    <col min="4335" max="4335" width="10.86328125" style="163" customWidth="1"/>
    <col min="4336" max="4341" width="0" style="163" hidden="1" customWidth="1"/>
    <col min="4342" max="4342" width="10.33203125" style="163" customWidth="1"/>
    <col min="4343" max="4345" width="0" style="163" hidden="1" customWidth="1"/>
    <col min="4346" max="4346" width="10.33203125" style="163" customWidth="1"/>
    <col min="4347" max="4347" width="11" style="163" customWidth="1"/>
    <col min="4348" max="4349" width="0" style="163" hidden="1" customWidth="1"/>
    <col min="4350" max="4350" width="10.33203125" style="163"/>
    <col min="4351" max="4355" width="0" style="163" hidden="1" customWidth="1"/>
    <col min="4356" max="4587" width="10.33203125" style="163"/>
    <col min="4588" max="4588" width="5.53125" style="163" customWidth="1"/>
    <col min="4589" max="4589" width="32.6640625" style="163" customWidth="1"/>
    <col min="4590" max="4590" width="10" style="163" customWidth="1"/>
    <col min="4591" max="4591" width="10.86328125" style="163" customWidth="1"/>
    <col min="4592" max="4597" width="0" style="163" hidden="1" customWidth="1"/>
    <col min="4598" max="4598" width="10.33203125" style="163" customWidth="1"/>
    <col min="4599" max="4601" width="0" style="163" hidden="1" customWidth="1"/>
    <col min="4602" max="4602" width="10.33203125" style="163" customWidth="1"/>
    <col min="4603" max="4603" width="11" style="163" customWidth="1"/>
    <col min="4604" max="4605" width="0" style="163" hidden="1" customWidth="1"/>
    <col min="4606" max="4606" width="10.33203125" style="163"/>
    <col min="4607" max="4611" width="0" style="163" hidden="1" customWidth="1"/>
    <col min="4612" max="4843" width="10.33203125" style="163"/>
    <col min="4844" max="4844" width="5.53125" style="163" customWidth="1"/>
    <col min="4845" max="4845" width="32.6640625" style="163" customWidth="1"/>
    <col min="4846" max="4846" width="10" style="163" customWidth="1"/>
    <col min="4847" max="4847" width="10.86328125" style="163" customWidth="1"/>
    <col min="4848" max="4853" width="0" style="163" hidden="1" customWidth="1"/>
    <col min="4854" max="4854" width="10.33203125" style="163" customWidth="1"/>
    <col min="4855" max="4857" width="0" style="163" hidden="1" customWidth="1"/>
    <col min="4858" max="4858" width="10.33203125" style="163" customWidth="1"/>
    <col min="4859" max="4859" width="11" style="163" customWidth="1"/>
    <col min="4860" max="4861" width="0" style="163" hidden="1" customWidth="1"/>
    <col min="4862" max="4862" width="10.33203125" style="163"/>
    <col min="4863" max="4867" width="0" style="163" hidden="1" customWidth="1"/>
    <col min="4868" max="5099" width="10.33203125" style="163"/>
    <col min="5100" max="5100" width="5.53125" style="163" customWidth="1"/>
    <col min="5101" max="5101" width="32.6640625" style="163" customWidth="1"/>
    <col min="5102" max="5102" width="10" style="163" customWidth="1"/>
    <col min="5103" max="5103" width="10.86328125" style="163" customWidth="1"/>
    <col min="5104" max="5109" width="0" style="163" hidden="1" customWidth="1"/>
    <col min="5110" max="5110" width="10.33203125" style="163" customWidth="1"/>
    <col min="5111" max="5113" width="0" style="163" hidden="1" customWidth="1"/>
    <col min="5114" max="5114" width="10.33203125" style="163" customWidth="1"/>
    <col min="5115" max="5115" width="11" style="163" customWidth="1"/>
    <col min="5116" max="5117" width="0" style="163" hidden="1" customWidth="1"/>
    <col min="5118" max="5118" width="10.33203125" style="163"/>
    <col min="5119" max="5123" width="0" style="163" hidden="1" customWidth="1"/>
    <col min="5124" max="5355" width="10.33203125" style="163"/>
    <col min="5356" max="5356" width="5.53125" style="163" customWidth="1"/>
    <col min="5357" max="5357" width="32.6640625" style="163" customWidth="1"/>
    <col min="5358" max="5358" width="10" style="163" customWidth="1"/>
    <col min="5359" max="5359" width="10.86328125" style="163" customWidth="1"/>
    <col min="5360" max="5365" width="0" style="163" hidden="1" customWidth="1"/>
    <col min="5366" max="5366" width="10.33203125" style="163" customWidth="1"/>
    <col min="5367" max="5369" width="0" style="163" hidden="1" customWidth="1"/>
    <col min="5370" max="5370" width="10.33203125" style="163" customWidth="1"/>
    <col min="5371" max="5371" width="11" style="163" customWidth="1"/>
    <col min="5372" max="5373" width="0" style="163" hidden="1" customWidth="1"/>
    <col min="5374" max="5374" width="10.33203125" style="163"/>
    <col min="5375" max="5379" width="0" style="163" hidden="1" customWidth="1"/>
    <col min="5380" max="5611" width="10.33203125" style="163"/>
    <col min="5612" max="5612" width="5.53125" style="163" customWidth="1"/>
    <col min="5613" max="5613" width="32.6640625" style="163" customWidth="1"/>
    <col min="5614" max="5614" width="10" style="163" customWidth="1"/>
    <col min="5615" max="5615" width="10.86328125" style="163" customWidth="1"/>
    <col min="5616" max="5621" width="0" style="163" hidden="1" customWidth="1"/>
    <col min="5622" max="5622" width="10.33203125" style="163" customWidth="1"/>
    <col min="5623" max="5625" width="0" style="163" hidden="1" customWidth="1"/>
    <col min="5626" max="5626" width="10.33203125" style="163" customWidth="1"/>
    <col min="5627" max="5627" width="11" style="163" customWidth="1"/>
    <col min="5628" max="5629" width="0" style="163" hidden="1" customWidth="1"/>
    <col min="5630" max="5630" width="10.33203125" style="163"/>
    <col min="5631" max="5635" width="0" style="163" hidden="1" customWidth="1"/>
    <col min="5636" max="5867" width="10.33203125" style="163"/>
    <col min="5868" max="5868" width="5.53125" style="163" customWidth="1"/>
    <col min="5869" max="5869" width="32.6640625" style="163" customWidth="1"/>
    <col min="5870" max="5870" width="10" style="163" customWidth="1"/>
    <col min="5871" max="5871" width="10.86328125" style="163" customWidth="1"/>
    <col min="5872" max="5877" width="0" style="163" hidden="1" customWidth="1"/>
    <col min="5878" max="5878" width="10.33203125" style="163" customWidth="1"/>
    <col min="5879" max="5881" width="0" style="163" hidden="1" customWidth="1"/>
    <col min="5882" max="5882" width="10.33203125" style="163" customWidth="1"/>
    <col min="5883" max="5883" width="11" style="163" customWidth="1"/>
    <col min="5884" max="5885" width="0" style="163" hidden="1" customWidth="1"/>
    <col min="5886" max="5886" width="10.33203125" style="163"/>
    <col min="5887" max="5891" width="0" style="163" hidden="1" customWidth="1"/>
    <col min="5892" max="6123" width="10.33203125" style="163"/>
    <col min="6124" max="6124" width="5.53125" style="163" customWidth="1"/>
    <col min="6125" max="6125" width="32.6640625" style="163" customWidth="1"/>
    <col min="6126" max="6126" width="10" style="163" customWidth="1"/>
    <col min="6127" max="6127" width="10.86328125" style="163" customWidth="1"/>
    <col min="6128" max="6133" width="0" style="163" hidden="1" customWidth="1"/>
    <col min="6134" max="6134" width="10.33203125" style="163" customWidth="1"/>
    <col min="6135" max="6137" width="0" style="163" hidden="1" customWidth="1"/>
    <col min="6138" max="6138" width="10.33203125" style="163" customWidth="1"/>
    <col min="6139" max="6139" width="11" style="163" customWidth="1"/>
    <col min="6140" max="6141" width="0" style="163" hidden="1" customWidth="1"/>
    <col min="6142" max="6142" width="10.33203125" style="163"/>
    <col min="6143" max="6147" width="0" style="163" hidden="1" customWidth="1"/>
    <col min="6148" max="6379" width="10.33203125" style="163"/>
    <col min="6380" max="6380" width="5.53125" style="163" customWidth="1"/>
    <col min="6381" max="6381" width="32.6640625" style="163" customWidth="1"/>
    <col min="6382" max="6382" width="10" style="163" customWidth="1"/>
    <col min="6383" max="6383" width="10.86328125" style="163" customWidth="1"/>
    <col min="6384" max="6389" width="0" style="163" hidden="1" customWidth="1"/>
    <col min="6390" max="6390" width="10.33203125" style="163" customWidth="1"/>
    <col min="6391" max="6393" width="0" style="163" hidden="1" customWidth="1"/>
    <col min="6394" max="6394" width="10.33203125" style="163" customWidth="1"/>
    <col min="6395" max="6395" width="11" style="163" customWidth="1"/>
    <col min="6396" max="6397" width="0" style="163" hidden="1" customWidth="1"/>
    <col min="6398" max="6398" width="10.33203125" style="163"/>
    <col min="6399" max="6403" width="0" style="163" hidden="1" customWidth="1"/>
    <col min="6404" max="6635" width="10.33203125" style="163"/>
    <col min="6636" max="6636" width="5.53125" style="163" customWidth="1"/>
    <col min="6637" max="6637" width="32.6640625" style="163" customWidth="1"/>
    <col min="6638" max="6638" width="10" style="163" customWidth="1"/>
    <col min="6639" max="6639" width="10.86328125" style="163" customWidth="1"/>
    <col min="6640" max="6645" width="0" style="163" hidden="1" customWidth="1"/>
    <col min="6646" max="6646" width="10.33203125" style="163" customWidth="1"/>
    <col min="6647" max="6649" width="0" style="163" hidden="1" customWidth="1"/>
    <col min="6650" max="6650" width="10.33203125" style="163" customWidth="1"/>
    <col min="6651" max="6651" width="11" style="163" customWidth="1"/>
    <col min="6652" max="6653" width="0" style="163" hidden="1" customWidth="1"/>
    <col min="6654" max="6654" width="10.33203125" style="163"/>
    <col min="6655" max="6659" width="0" style="163" hidden="1" customWidth="1"/>
    <col min="6660" max="6891" width="10.33203125" style="163"/>
    <col min="6892" max="6892" width="5.53125" style="163" customWidth="1"/>
    <col min="6893" max="6893" width="32.6640625" style="163" customWidth="1"/>
    <col min="6894" max="6894" width="10" style="163" customWidth="1"/>
    <col min="6895" max="6895" width="10.86328125" style="163" customWidth="1"/>
    <col min="6896" max="6901" width="0" style="163" hidden="1" customWidth="1"/>
    <col min="6902" max="6902" width="10.33203125" style="163" customWidth="1"/>
    <col min="6903" max="6905" width="0" style="163" hidden="1" customWidth="1"/>
    <col min="6906" max="6906" width="10.33203125" style="163" customWidth="1"/>
    <col min="6907" max="6907" width="11" style="163" customWidth="1"/>
    <col min="6908" max="6909" width="0" style="163" hidden="1" customWidth="1"/>
    <col min="6910" max="6910" width="10.33203125" style="163"/>
    <col min="6911" max="6915" width="0" style="163" hidden="1" customWidth="1"/>
    <col min="6916" max="7147" width="10.33203125" style="163"/>
    <col min="7148" max="7148" width="5.53125" style="163" customWidth="1"/>
    <col min="7149" max="7149" width="32.6640625" style="163" customWidth="1"/>
    <col min="7150" max="7150" width="10" style="163" customWidth="1"/>
    <col min="7151" max="7151" width="10.86328125" style="163" customWidth="1"/>
    <col min="7152" max="7157" width="0" style="163" hidden="1" customWidth="1"/>
    <col min="7158" max="7158" width="10.33203125" style="163" customWidth="1"/>
    <col min="7159" max="7161" width="0" style="163" hidden="1" customWidth="1"/>
    <col min="7162" max="7162" width="10.33203125" style="163" customWidth="1"/>
    <col min="7163" max="7163" width="11" style="163" customWidth="1"/>
    <col min="7164" max="7165" width="0" style="163" hidden="1" customWidth="1"/>
    <col min="7166" max="7166" width="10.33203125" style="163"/>
    <col min="7167" max="7171" width="0" style="163" hidden="1" customWidth="1"/>
    <col min="7172" max="7403" width="10.33203125" style="163"/>
    <col min="7404" max="7404" width="5.53125" style="163" customWidth="1"/>
    <col min="7405" max="7405" width="32.6640625" style="163" customWidth="1"/>
    <col min="7406" max="7406" width="10" style="163" customWidth="1"/>
    <col min="7407" max="7407" width="10.86328125" style="163" customWidth="1"/>
    <col min="7408" max="7413" width="0" style="163" hidden="1" customWidth="1"/>
    <col min="7414" max="7414" width="10.33203125" style="163" customWidth="1"/>
    <col min="7415" max="7417" width="0" style="163" hidden="1" customWidth="1"/>
    <col min="7418" max="7418" width="10.33203125" style="163" customWidth="1"/>
    <col min="7419" max="7419" width="11" style="163" customWidth="1"/>
    <col min="7420" max="7421" width="0" style="163" hidden="1" customWidth="1"/>
    <col min="7422" max="7422" width="10.33203125" style="163"/>
    <col min="7423" max="7427" width="0" style="163" hidden="1" customWidth="1"/>
    <col min="7428" max="7659" width="10.33203125" style="163"/>
    <col min="7660" max="7660" width="5.53125" style="163" customWidth="1"/>
    <col min="7661" max="7661" width="32.6640625" style="163" customWidth="1"/>
    <col min="7662" max="7662" width="10" style="163" customWidth="1"/>
    <col min="7663" max="7663" width="10.86328125" style="163" customWidth="1"/>
    <col min="7664" max="7669" width="0" style="163" hidden="1" customWidth="1"/>
    <col min="7670" max="7670" width="10.33203125" style="163" customWidth="1"/>
    <col min="7671" max="7673" width="0" style="163" hidden="1" customWidth="1"/>
    <col min="7674" max="7674" width="10.33203125" style="163" customWidth="1"/>
    <col min="7675" max="7675" width="11" style="163" customWidth="1"/>
    <col min="7676" max="7677" width="0" style="163" hidden="1" customWidth="1"/>
    <col min="7678" max="7678" width="10.33203125" style="163"/>
    <col min="7679" max="7683" width="0" style="163" hidden="1" customWidth="1"/>
    <col min="7684" max="7915" width="10.33203125" style="163"/>
    <col min="7916" max="7916" width="5.53125" style="163" customWidth="1"/>
    <col min="7917" max="7917" width="32.6640625" style="163" customWidth="1"/>
    <col min="7918" max="7918" width="10" style="163" customWidth="1"/>
    <col min="7919" max="7919" width="10.86328125" style="163" customWidth="1"/>
    <col min="7920" max="7925" width="0" style="163" hidden="1" customWidth="1"/>
    <col min="7926" max="7926" width="10.33203125" style="163" customWidth="1"/>
    <col min="7927" max="7929" width="0" style="163" hidden="1" customWidth="1"/>
    <col min="7930" max="7930" width="10.33203125" style="163" customWidth="1"/>
    <col min="7931" max="7931" width="11" style="163" customWidth="1"/>
    <col min="7932" max="7933" width="0" style="163" hidden="1" customWidth="1"/>
    <col min="7934" max="7934" width="10.33203125" style="163"/>
    <col min="7935" max="7939" width="0" style="163" hidden="1" customWidth="1"/>
    <col min="7940" max="8171" width="10.33203125" style="163"/>
    <col min="8172" max="8172" width="5.53125" style="163" customWidth="1"/>
    <col min="8173" max="8173" width="32.6640625" style="163" customWidth="1"/>
    <col min="8174" max="8174" width="10" style="163" customWidth="1"/>
    <col min="8175" max="8175" width="10.86328125" style="163" customWidth="1"/>
    <col min="8176" max="8181" width="0" style="163" hidden="1" customWidth="1"/>
    <col min="8182" max="8182" width="10.33203125" style="163" customWidth="1"/>
    <col min="8183" max="8185" width="0" style="163" hidden="1" customWidth="1"/>
    <col min="8186" max="8186" width="10.33203125" style="163" customWidth="1"/>
    <col min="8187" max="8187" width="11" style="163" customWidth="1"/>
    <col min="8188" max="8189" width="0" style="163" hidden="1" customWidth="1"/>
    <col min="8190" max="8190" width="10.33203125" style="163"/>
    <col min="8191" max="8195" width="0" style="163" hidden="1" customWidth="1"/>
    <col min="8196" max="8427" width="10.33203125" style="163"/>
    <col min="8428" max="8428" width="5.53125" style="163" customWidth="1"/>
    <col min="8429" max="8429" width="32.6640625" style="163" customWidth="1"/>
    <col min="8430" max="8430" width="10" style="163" customWidth="1"/>
    <col min="8431" max="8431" width="10.86328125" style="163" customWidth="1"/>
    <col min="8432" max="8437" width="0" style="163" hidden="1" customWidth="1"/>
    <col min="8438" max="8438" width="10.33203125" style="163" customWidth="1"/>
    <col min="8439" max="8441" width="0" style="163" hidden="1" customWidth="1"/>
    <col min="8442" max="8442" width="10.33203125" style="163" customWidth="1"/>
    <col min="8443" max="8443" width="11" style="163" customWidth="1"/>
    <col min="8444" max="8445" width="0" style="163" hidden="1" customWidth="1"/>
    <col min="8446" max="8446" width="10.33203125" style="163"/>
    <col min="8447" max="8451" width="0" style="163" hidden="1" customWidth="1"/>
    <col min="8452" max="8683" width="10.33203125" style="163"/>
    <col min="8684" max="8684" width="5.53125" style="163" customWidth="1"/>
    <col min="8685" max="8685" width="32.6640625" style="163" customWidth="1"/>
    <col min="8686" max="8686" width="10" style="163" customWidth="1"/>
    <col min="8687" max="8687" width="10.86328125" style="163" customWidth="1"/>
    <col min="8688" max="8693" width="0" style="163" hidden="1" customWidth="1"/>
    <col min="8694" max="8694" width="10.33203125" style="163" customWidth="1"/>
    <col min="8695" max="8697" width="0" style="163" hidden="1" customWidth="1"/>
    <col min="8698" max="8698" width="10.33203125" style="163" customWidth="1"/>
    <col min="8699" max="8699" width="11" style="163" customWidth="1"/>
    <col min="8700" max="8701" width="0" style="163" hidden="1" customWidth="1"/>
    <col min="8702" max="8702" width="10.33203125" style="163"/>
    <col min="8703" max="8707" width="0" style="163" hidden="1" customWidth="1"/>
    <col min="8708" max="8939" width="10.33203125" style="163"/>
    <col min="8940" max="8940" width="5.53125" style="163" customWidth="1"/>
    <col min="8941" max="8941" width="32.6640625" style="163" customWidth="1"/>
    <col min="8942" max="8942" width="10" style="163" customWidth="1"/>
    <col min="8943" max="8943" width="10.86328125" style="163" customWidth="1"/>
    <col min="8944" max="8949" width="0" style="163" hidden="1" customWidth="1"/>
    <col min="8950" max="8950" width="10.33203125" style="163" customWidth="1"/>
    <col min="8951" max="8953" width="0" style="163" hidden="1" customWidth="1"/>
    <col min="8954" max="8954" width="10.33203125" style="163" customWidth="1"/>
    <col min="8955" max="8955" width="11" style="163" customWidth="1"/>
    <col min="8956" max="8957" width="0" style="163" hidden="1" customWidth="1"/>
    <col min="8958" max="8958" width="10.33203125" style="163"/>
    <col min="8959" max="8963" width="0" style="163" hidden="1" customWidth="1"/>
    <col min="8964" max="9195" width="10.33203125" style="163"/>
    <col min="9196" max="9196" width="5.53125" style="163" customWidth="1"/>
    <col min="9197" max="9197" width="32.6640625" style="163" customWidth="1"/>
    <col min="9198" max="9198" width="10" style="163" customWidth="1"/>
    <col min="9199" max="9199" width="10.86328125" style="163" customWidth="1"/>
    <col min="9200" max="9205" width="0" style="163" hidden="1" customWidth="1"/>
    <col min="9206" max="9206" width="10.33203125" style="163" customWidth="1"/>
    <col min="9207" max="9209" width="0" style="163" hidden="1" customWidth="1"/>
    <col min="9210" max="9210" width="10.33203125" style="163" customWidth="1"/>
    <col min="9211" max="9211" width="11" style="163" customWidth="1"/>
    <col min="9212" max="9213" width="0" style="163" hidden="1" customWidth="1"/>
    <col min="9214" max="9214" width="10.33203125" style="163"/>
    <col min="9215" max="9219" width="0" style="163" hidden="1" customWidth="1"/>
    <col min="9220" max="9451" width="10.33203125" style="163"/>
    <col min="9452" max="9452" width="5.53125" style="163" customWidth="1"/>
    <col min="9453" max="9453" width="32.6640625" style="163" customWidth="1"/>
    <col min="9454" max="9454" width="10" style="163" customWidth="1"/>
    <col min="9455" max="9455" width="10.86328125" style="163" customWidth="1"/>
    <col min="9456" max="9461" width="0" style="163" hidden="1" customWidth="1"/>
    <col min="9462" max="9462" width="10.33203125" style="163" customWidth="1"/>
    <col min="9463" max="9465" width="0" style="163" hidden="1" customWidth="1"/>
    <col min="9466" max="9466" width="10.33203125" style="163" customWidth="1"/>
    <col min="9467" max="9467" width="11" style="163" customWidth="1"/>
    <col min="9468" max="9469" width="0" style="163" hidden="1" customWidth="1"/>
    <col min="9470" max="9470" width="10.33203125" style="163"/>
    <col min="9471" max="9475" width="0" style="163" hidden="1" customWidth="1"/>
    <col min="9476" max="9707" width="10.33203125" style="163"/>
    <col min="9708" max="9708" width="5.53125" style="163" customWidth="1"/>
    <col min="9709" max="9709" width="32.6640625" style="163" customWidth="1"/>
    <col min="9710" max="9710" width="10" style="163" customWidth="1"/>
    <col min="9711" max="9711" width="10.86328125" style="163" customWidth="1"/>
    <col min="9712" max="9717" width="0" style="163" hidden="1" customWidth="1"/>
    <col min="9718" max="9718" width="10.33203125" style="163" customWidth="1"/>
    <col min="9719" max="9721" width="0" style="163" hidden="1" customWidth="1"/>
    <col min="9722" max="9722" width="10.33203125" style="163" customWidth="1"/>
    <col min="9723" max="9723" width="11" style="163" customWidth="1"/>
    <col min="9724" max="9725" width="0" style="163" hidden="1" customWidth="1"/>
    <col min="9726" max="9726" width="10.33203125" style="163"/>
    <col min="9727" max="9731" width="0" style="163" hidden="1" customWidth="1"/>
    <col min="9732" max="9963" width="10.33203125" style="163"/>
    <col min="9964" max="9964" width="5.53125" style="163" customWidth="1"/>
    <col min="9965" max="9965" width="32.6640625" style="163" customWidth="1"/>
    <col min="9966" max="9966" width="10" style="163" customWidth="1"/>
    <col min="9967" max="9967" width="10.86328125" style="163" customWidth="1"/>
    <col min="9968" max="9973" width="0" style="163" hidden="1" customWidth="1"/>
    <col min="9974" max="9974" width="10.33203125" style="163" customWidth="1"/>
    <col min="9975" max="9977" width="0" style="163" hidden="1" customWidth="1"/>
    <col min="9978" max="9978" width="10.33203125" style="163" customWidth="1"/>
    <col min="9979" max="9979" width="11" style="163" customWidth="1"/>
    <col min="9980" max="9981" width="0" style="163" hidden="1" customWidth="1"/>
    <col min="9982" max="9982" width="10.33203125" style="163"/>
    <col min="9983" max="9987" width="0" style="163" hidden="1" customWidth="1"/>
    <col min="9988" max="10219" width="10.33203125" style="163"/>
    <col min="10220" max="10220" width="5.53125" style="163" customWidth="1"/>
    <col min="10221" max="10221" width="32.6640625" style="163" customWidth="1"/>
    <col min="10222" max="10222" width="10" style="163" customWidth="1"/>
    <col min="10223" max="10223" width="10.86328125" style="163" customWidth="1"/>
    <col min="10224" max="10229" width="0" style="163" hidden="1" customWidth="1"/>
    <col min="10230" max="10230" width="10.33203125" style="163" customWidth="1"/>
    <col min="10231" max="10233" width="0" style="163" hidden="1" customWidth="1"/>
    <col min="10234" max="10234" width="10.33203125" style="163" customWidth="1"/>
    <col min="10235" max="10235" width="11" style="163" customWidth="1"/>
    <col min="10236" max="10237" width="0" style="163" hidden="1" customWidth="1"/>
    <col min="10238" max="10238" width="10.33203125" style="163"/>
    <col min="10239" max="10243" width="0" style="163" hidden="1" customWidth="1"/>
    <col min="10244" max="10475" width="10.33203125" style="163"/>
    <col min="10476" max="10476" width="5.53125" style="163" customWidth="1"/>
    <col min="10477" max="10477" width="32.6640625" style="163" customWidth="1"/>
    <col min="10478" max="10478" width="10" style="163" customWidth="1"/>
    <col min="10479" max="10479" width="10.86328125" style="163" customWidth="1"/>
    <col min="10480" max="10485" width="0" style="163" hidden="1" customWidth="1"/>
    <col min="10486" max="10486" width="10.33203125" style="163" customWidth="1"/>
    <col min="10487" max="10489" width="0" style="163" hidden="1" customWidth="1"/>
    <col min="10490" max="10490" width="10.33203125" style="163" customWidth="1"/>
    <col min="10491" max="10491" width="11" style="163" customWidth="1"/>
    <col min="10492" max="10493" width="0" style="163" hidden="1" customWidth="1"/>
    <col min="10494" max="10494" width="10.33203125" style="163"/>
    <col min="10495" max="10499" width="0" style="163" hidden="1" customWidth="1"/>
    <col min="10500" max="10731" width="10.33203125" style="163"/>
    <col min="10732" max="10732" width="5.53125" style="163" customWidth="1"/>
    <col min="10733" max="10733" width="32.6640625" style="163" customWidth="1"/>
    <col min="10734" max="10734" width="10" style="163" customWidth="1"/>
    <col min="10735" max="10735" width="10.86328125" style="163" customWidth="1"/>
    <col min="10736" max="10741" width="0" style="163" hidden="1" customWidth="1"/>
    <col min="10742" max="10742" width="10.33203125" style="163" customWidth="1"/>
    <col min="10743" max="10745" width="0" style="163" hidden="1" customWidth="1"/>
    <col min="10746" max="10746" width="10.33203125" style="163" customWidth="1"/>
    <col min="10747" max="10747" width="11" style="163" customWidth="1"/>
    <col min="10748" max="10749" width="0" style="163" hidden="1" customWidth="1"/>
    <col min="10750" max="10750" width="10.33203125" style="163"/>
    <col min="10751" max="10755" width="0" style="163" hidden="1" customWidth="1"/>
    <col min="10756" max="10987" width="10.33203125" style="163"/>
    <col min="10988" max="10988" width="5.53125" style="163" customWidth="1"/>
    <col min="10989" max="10989" width="32.6640625" style="163" customWidth="1"/>
    <col min="10990" max="10990" width="10" style="163" customWidth="1"/>
    <col min="10991" max="10991" width="10.86328125" style="163" customWidth="1"/>
    <col min="10992" max="10997" width="0" style="163" hidden="1" customWidth="1"/>
    <col min="10998" max="10998" width="10.33203125" style="163" customWidth="1"/>
    <col min="10999" max="11001" width="0" style="163" hidden="1" customWidth="1"/>
    <col min="11002" max="11002" width="10.33203125" style="163" customWidth="1"/>
    <col min="11003" max="11003" width="11" style="163" customWidth="1"/>
    <col min="11004" max="11005" width="0" style="163" hidden="1" customWidth="1"/>
    <col min="11006" max="11006" width="10.33203125" style="163"/>
    <col min="11007" max="11011" width="0" style="163" hidden="1" customWidth="1"/>
    <col min="11012" max="11243" width="10.33203125" style="163"/>
    <col min="11244" max="11244" width="5.53125" style="163" customWidth="1"/>
    <col min="11245" max="11245" width="32.6640625" style="163" customWidth="1"/>
    <col min="11246" max="11246" width="10" style="163" customWidth="1"/>
    <col min="11247" max="11247" width="10.86328125" style="163" customWidth="1"/>
    <col min="11248" max="11253" width="0" style="163" hidden="1" customWidth="1"/>
    <col min="11254" max="11254" width="10.33203125" style="163" customWidth="1"/>
    <col min="11255" max="11257" width="0" style="163" hidden="1" customWidth="1"/>
    <col min="11258" max="11258" width="10.33203125" style="163" customWidth="1"/>
    <col min="11259" max="11259" width="11" style="163" customWidth="1"/>
    <col min="11260" max="11261" width="0" style="163" hidden="1" customWidth="1"/>
    <col min="11262" max="11262" width="10.33203125" style="163"/>
    <col min="11263" max="11267" width="0" style="163" hidden="1" customWidth="1"/>
    <col min="11268" max="11499" width="10.33203125" style="163"/>
    <col min="11500" max="11500" width="5.53125" style="163" customWidth="1"/>
    <col min="11501" max="11501" width="32.6640625" style="163" customWidth="1"/>
    <col min="11502" max="11502" width="10" style="163" customWidth="1"/>
    <col min="11503" max="11503" width="10.86328125" style="163" customWidth="1"/>
    <col min="11504" max="11509" width="0" style="163" hidden="1" customWidth="1"/>
    <col min="11510" max="11510" width="10.33203125" style="163" customWidth="1"/>
    <col min="11511" max="11513" width="0" style="163" hidden="1" customWidth="1"/>
    <col min="11514" max="11514" width="10.33203125" style="163" customWidth="1"/>
    <col min="11515" max="11515" width="11" style="163" customWidth="1"/>
    <col min="11516" max="11517" width="0" style="163" hidden="1" customWidth="1"/>
    <col min="11518" max="11518" width="10.33203125" style="163"/>
    <col min="11519" max="11523" width="0" style="163" hidden="1" customWidth="1"/>
    <col min="11524" max="11755" width="10.33203125" style="163"/>
    <col min="11756" max="11756" width="5.53125" style="163" customWidth="1"/>
    <col min="11757" max="11757" width="32.6640625" style="163" customWidth="1"/>
    <col min="11758" max="11758" width="10" style="163" customWidth="1"/>
    <col min="11759" max="11759" width="10.86328125" style="163" customWidth="1"/>
    <col min="11760" max="11765" width="0" style="163" hidden="1" customWidth="1"/>
    <col min="11766" max="11766" width="10.33203125" style="163" customWidth="1"/>
    <col min="11767" max="11769" width="0" style="163" hidden="1" customWidth="1"/>
    <col min="11770" max="11770" width="10.33203125" style="163" customWidth="1"/>
    <col min="11771" max="11771" width="11" style="163" customWidth="1"/>
    <col min="11772" max="11773" width="0" style="163" hidden="1" customWidth="1"/>
    <col min="11774" max="11774" width="10.33203125" style="163"/>
    <col min="11775" max="11779" width="0" style="163" hidden="1" customWidth="1"/>
    <col min="11780" max="12011" width="10.33203125" style="163"/>
    <col min="12012" max="12012" width="5.53125" style="163" customWidth="1"/>
    <col min="12013" max="12013" width="32.6640625" style="163" customWidth="1"/>
    <col min="12014" max="12014" width="10" style="163" customWidth="1"/>
    <col min="12015" max="12015" width="10.86328125" style="163" customWidth="1"/>
    <col min="12016" max="12021" width="0" style="163" hidden="1" customWidth="1"/>
    <col min="12022" max="12022" width="10.33203125" style="163" customWidth="1"/>
    <col min="12023" max="12025" width="0" style="163" hidden="1" customWidth="1"/>
    <col min="12026" max="12026" width="10.33203125" style="163" customWidth="1"/>
    <col min="12027" max="12027" width="11" style="163" customWidth="1"/>
    <col min="12028" max="12029" width="0" style="163" hidden="1" customWidth="1"/>
    <col min="12030" max="12030" width="10.33203125" style="163"/>
    <col min="12031" max="12035" width="0" style="163" hidden="1" customWidth="1"/>
    <col min="12036" max="12267" width="10.33203125" style="163"/>
    <col min="12268" max="12268" width="5.53125" style="163" customWidth="1"/>
    <col min="12269" max="12269" width="32.6640625" style="163" customWidth="1"/>
    <col min="12270" max="12270" width="10" style="163" customWidth="1"/>
    <col min="12271" max="12271" width="10.86328125" style="163" customWidth="1"/>
    <col min="12272" max="12277" width="0" style="163" hidden="1" customWidth="1"/>
    <col min="12278" max="12278" width="10.33203125" style="163" customWidth="1"/>
    <col min="12279" max="12281" width="0" style="163" hidden="1" customWidth="1"/>
    <col min="12282" max="12282" width="10.33203125" style="163" customWidth="1"/>
    <col min="12283" max="12283" width="11" style="163" customWidth="1"/>
    <col min="12284" max="12285" width="0" style="163" hidden="1" customWidth="1"/>
    <col min="12286" max="12286" width="10.33203125" style="163"/>
    <col min="12287" max="12291" width="0" style="163" hidden="1" customWidth="1"/>
    <col min="12292" max="12523" width="10.33203125" style="163"/>
    <col min="12524" max="12524" width="5.53125" style="163" customWidth="1"/>
    <col min="12525" max="12525" width="32.6640625" style="163" customWidth="1"/>
    <col min="12526" max="12526" width="10" style="163" customWidth="1"/>
    <col min="12527" max="12527" width="10.86328125" style="163" customWidth="1"/>
    <col min="12528" max="12533" width="0" style="163" hidden="1" customWidth="1"/>
    <col min="12534" max="12534" width="10.33203125" style="163" customWidth="1"/>
    <col min="12535" max="12537" width="0" style="163" hidden="1" customWidth="1"/>
    <col min="12538" max="12538" width="10.33203125" style="163" customWidth="1"/>
    <col min="12539" max="12539" width="11" style="163" customWidth="1"/>
    <col min="12540" max="12541" width="0" style="163" hidden="1" customWidth="1"/>
    <col min="12542" max="12542" width="10.33203125" style="163"/>
    <col min="12543" max="12547" width="0" style="163" hidden="1" customWidth="1"/>
    <col min="12548" max="12779" width="10.33203125" style="163"/>
    <col min="12780" max="12780" width="5.53125" style="163" customWidth="1"/>
    <col min="12781" max="12781" width="32.6640625" style="163" customWidth="1"/>
    <col min="12782" max="12782" width="10" style="163" customWidth="1"/>
    <col min="12783" max="12783" width="10.86328125" style="163" customWidth="1"/>
    <col min="12784" max="12789" width="0" style="163" hidden="1" customWidth="1"/>
    <col min="12790" max="12790" width="10.33203125" style="163" customWidth="1"/>
    <col min="12791" max="12793" width="0" style="163" hidden="1" customWidth="1"/>
    <col min="12794" max="12794" width="10.33203125" style="163" customWidth="1"/>
    <col min="12795" max="12795" width="11" style="163" customWidth="1"/>
    <col min="12796" max="12797" width="0" style="163" hidden="1" customWidth="1"/>
    <col min="12798" max="12798" width="10.33203125" style="163"/>
    <col min="12799" max="12803" width="0" style="163" hidden="1" customWidth="1"/>
    <col min="12804" max="13035" width="10.33203125" style="163"/>
    <col min="13036" max="13036" width="5.53125" style="163" customWidth="1"/>
    <col min="13037" max="13037" width="32.6640625" style="163" customWidth="1"/>
    <col min="13038" max="13038" width="10" style="163" customWidth="1"/>
    <col min="13039" max="13039" width="10.86328125" style="163" customWidth="1"/>
    <col min="13040" max="13045" width="0" style="163" hidden="1" customWidth="1"/>
    <col min="13046" max="13046" width="10.33203125" style="163" customWidth="1"/>
    <col min="13047" max="13049" width="0" style="163" hidden="1" customWidth="1"/>
    <col min="13050" max="13050" width="10.33203125" style="163" customWidth="1"/>
    <col min="13051" max="13051" width="11" style="163" customWidth="1"/>
    <col min="13052" max="13053" width="0" style="163" hidden="1" customWidth="1"/>
    <col min="13054" max="13054" width="10.33203125" style="163"/>
    <col min="13055" max="13059" width="0" style="163" hidden="1" customWidth="1"/>
    <col min="13060" max="13291" width="10.33203125" style="163"/>
    <col min="13292" max="13292" width="5.53125" style="163" customWidth="1"/>
    <col min="13293" max="13293" width="32.6640625" style="163" customWidth="1"/>
    <col min="13294" max="13294" width="10" style="163" customWidth="1"/>
    <col min="13295" max="13295" width="10.86328125" style="163" customWidth="1"/>
    <col min="13296" max="13301" width="0" style="163" hidden="1" customWidth="1"/>
    <col min="13302" max="13302" width="10.33203125" style="163" customWidth="1"/>
    <col min="13303" max="13305" width="0" style="163" hidden="1" customWidth="1"/>
    <col min="13306" max="13306" width="10.33203125" style="163" customWidth="1"/>
    <col min="13307" max="13307" width="11" style="163" customWidth="1"/>
    <col min="13308" max="13309" width="0" style="163" hidden="1" customWidth="1"/>
    <col min="13310" max="13310" width="10.33203125" style="163"/>
    <col min="13311" max="13315" width="0" style="163" hidden="1" customWidth="1"/>
    <col min="13316" max="13547" width="10.33203125" style="163"/>
    <col min="13548" max="13548" width="5.53125" style="163" customWidth="1"/>
    <col min="13549" max="13549" width="32.6640625" style="163" customWidth="1"/>
    <col min="13550" max="13550" width="10" style="163" customWidth="1"/>
    <col min="13551" max="13551" width="10.86328125" style="163" customWidth="1"/>
    <col min="13552" max="13557" width="0" style="163" hidden="1" customWidth="1"/>
    <col min="13558" max="13558" width="10.33203125" style="163" customWidth="1"/>
    <col min="13559" max="13561" width="0" style="163" hidden="1" customWidth="1"/>
    <col min="13562" max="13562" width="10.33203125" style="163" customWidth="1"/>
    <col min="13563" max="13563" width="11" style="163" customWidth="1"/>
    <col min="13564" max="13565" width="0" style="163" hidden="1" customWidth="1"/>
    <col min="13566" max="13566" width="10.33203125" style="163"/>
    <col min="13567" max="13571" width="0" style="163" hidden="1" customWidth="1"/>
    <col min="13572" max="13803" width="10.33203125" style="163"/>
    <col min="13804" max="13804" width="5.53125" style="163" customWidth="1"/>
    <col min="13805" max="13805" width="32.6640625" style="163" customWidth="1"/>
    <col min="13806" max="13806" width="10" style="163" customWidth="1"/>
    <col min="13807" max="13807" width="10.86328125" style="163" customWidth="1"/>
    <col min="13808" max="13813" width="0" style="163" hidden="1" customWidth="1"/>
    <col min="13814" max="13814" width="10.33203125" style="163" customWidth="1"/>
    <col min="13815" max="13817" width="0" style="163" hidden="1" customWidth="1"/>
    <col min="13818" max="13818" width="10.33203125" style="163" customWidth="1"/>
    <col min="13819" max="13819" width="11" style="163" customWidth="1"/>
    <col min="13820" max="13821" width="0" style="163" hidden="1" customWidth="1"/>
    <col min="13822" max="13822" width="10.33203125" style="163"/>
    <col min="13823" max="13827" width="0" style="163" hidden="1" customWidth="1"/>
    <col min="13828" max="14059" width="10.33203125" style="163"/>
    <col min="14060" max="14060" width="5.53125" style="163" customWidth="1"/>
    <col min="14061" max="14061" width="32.6640625" style="163" customWidth="1"/>
    <col min="14062" max="14062" width="10" style="163" customWidth="1"/>
    <col min="14063" max="14063" width="10.86328125" style="163" customWidth="1"/>
    <col min="14064" max="14069" width="0" style="163" hidden="1" customWidth="1"/>
    <col min="14070" max="14070" width="10.33203125" style="163" customWidth="1"/>
    <col min="14071" max="14073" width="0" style="163" hidden="1" customWidth="1"/>
    <col min="14074" max="14074" width="10.33203125" style="163" customWidth="1"/>
    <col min="14075" max="14075" width="11" style="163" customWidth="1"/>
    <col min="14076" max="14077" width="0" style="163" hidden="1" customWidth="1"/>
    <col min="14078" max="14078" width="10.33203125" style="163"/>
    <col min="14079" max="14083" width="0" style="163" hidden="1" customWidth="1"/>
    <col min="14084" max="14315" width="10.33203125" style="163"/>
    <col min="14316" max="14316" width="5.53125" style="163" customWidth="1"/>
    <col min="14317" max="14317" width="32.6640625" style="163" customWidth="1"/>
    <col min="14318" max="14318" width="10" style="163" customWidth="1"/>
    <col min="14319" max="14319" width="10.86328125" style="163" customWidth="1"/>
    <col min="14320" max="14325" width="0" style="163" hidden="1" customWidth="1"/>
    <col min="14326" max="14326" width="10.33203125" style="163" customWidth="1"/>
    <col min="14327" max="14329" width="0" style="163" hidden="1" customWidth="1"/>
    <col min="14330" max="14330" width="10.33203125" style="163" customWidth="1"/>
    <col min="14331" max="14331" width="11" style="163" customWidth="1"/>
    <col min="14332" max="14333" width="0" style="163" hidden="1" customWidth="1"/>
    <col min="14334" max="14334" width="10.33203125" style="163"/>
    <col min="14335" max="14339" width="0" style="163" hidden="1" customWidth="1"/>
    <col min="14340" max="14571" width="10.33203125" style="163"/>
    <col min="14572" max="14572" width="5.53125" style="163" customWidth="1"/>
    <col min="14573" max="14573" width="32.6640625" style="163" customWidth="1"/>
    <col min="14574" max="14574" width="10" style="163" customWidth="1"/>
    <col min="14575" max="14575" width="10.86328125" style="163" customWidth="1"/>
    <col min="14576" max="14581" width="0" style="163" hidden="1" customWidth="1"/>
    <col min="14582" max="14582" width="10.33203125" style="163" customWidth="1"/>
    <col min="14583" max="14585" width="0" style="163" hidden="1" customWidth="1"/>
    <col min="14586" max="14586" width="10.33203125" style="163" customWidth="1"/>
    <col min="14587" max="14587" width="11" style="163" customWidth="1"/>
    <col min="14588" max="14589" width="0" style="163" hidden="1" customWidth="1"/>
    <col min="14590" max="14590" width="10.33203125" style="163"/>
    <col min="14591" max="14595" width="0" style="163" hidden="1" customWidth="1"/>
    <col min="14596" max="14827" width="10.33203125" style="163"/>
    <col min="14828" max="14828" width="5.53125" style="163" customWidth="1"/>
    <col min="14829" max="14829" width="32.6640625" style="163" customWidth="1"/>
    <col min="14830" max="14830" width="10" style="163" customWidth="1"/>
    <col min="14831" max="14831" width="10.86328125" style="163" customWidth="1"/>
    <col min="14832" max="14837" width="0" style="163" hidden="1" customWidth="1"/>
    <col min="14838" max="14838" width="10.33203125" style="163" customWidth="1"/>
    <col min="14839" max="14841" width="0" style="163" hidden="1" customWidth="1"/>
    <col min="14842" max="14842" width="10.33203125" style="163" customWidth="1"/>
    <col min="14843" max="14843" width="11" style="163" customWidth="1"/>
    <col min="14844" max="14845" width="0" style="163" hidden="1" customWidth="1"/>
    <col min="14846" max="14846" width="10.33203125" style="163"/>
    <col min="14847" max="14851" width="0" style="163" hidden="1" customWidth="1"/>
    <col min="14852" max="15083" width="10.33203125" style="163"/>
    <col min="15084" max="15084" width="5.53125" style="163" customWidth="1"/>
    <col min="15085" max="15085" width="32.6640625" style="163" customWidth="1"/>
    <col min="15086" max="15086" width="10" style="163" customWidth="1"/>
    <col min="15087" max="15087" width="10.86328125" style="163" customWidth="1"/>
    <col min="15088" max="15093" width="0" style="163" hidden="1" customWidth="1"/>
    <col min="15094" max="15094" width="10.33203125" style="163" customWidth="1"/>
    <col min="15095" max="15097" width="0" style="163" hidden="1" customWidth="1"/>
    <col min="15098" max="15098" width="10.33203125" style="163" customWidth="1"/>
    <col min="15099" max="15099" width="11" style="163" customWidth="1"/>
    <col min="15100" max="15101" width="0" style="163" hidden="1" customWidth="1"/>
    <col min="15102" max="15102" width="10.33203125" style="163"/>
    <col min="15103" max="15107" width="0" style="163" hidden="1" customWidth="1"/>
    <col min="15108" max="15339" width="10.33203125" style="163"/>
    <col min="15340" max="15340" width="5.53125" style="163" customWidth="1"/>
    <col min="15341" max="15341" width="32.6640625" style="163" customWidth="1"/>
    <col min="15342" max="15342" width="10" style="163" customWidth="1"/>
    <col min="15343" max="15343" width="10.86328125" style="163" customWidth="1"/>
    <col min="15344" max="15349" width="0" style="163" hidden="1" customWidth="1"/>
    <col min="15350" max="15350" width="10.33203125" style="163" customWidth="1"/>
    <col min="15351" max="15353" width="0" style="163" hidden="1" customWidth="1"/>
    <col min="15354" max="15354" width="10.33203125" style="163" customWidth="1"/>
    <col min="15355" max="15355" width="11" style="163" customWidth="1"/>
    <col min="15356" max="15357" width="0" style="163" hidden="1" customWidth="1"/>
    <col min="15358" max="15358" width="10.33203125" style="163"/>
    <col min="15359" max="15363" width="0" style="163" hidden="1" customWidth="1"/>
    <col min="15364" max="15595" width="10.33203125" style="163"/>
    <col min="15596" max="15596" width="5.53125" style="163" customWidth="1"/>
    <col min="15597" max="15597" width="32.6640625" style="163" customWidth="1"/>
    <col min="15598" max="15598" width="10" style="163" customWidth="1"/>
    <col min="15599" max="15599" width="10.86328125" style="163" customWidth="1"/>
    <col min="15600" max="15605" width="0" style="163" hidden="1" customWidth="1"/>
    <col min="15606" max="15606" width="10.33203125" style="163" customWidth="1"/>
    <col min="15607" max="15609" width="0" style="163" hidden="1" customWidth="1"/>
    <col min="15610" max="15610" width="10.33203125" style="163" customWidth="1"/>
    <col min="15611" max="15611" width="11" style="163" customWidth="1"/>
    <col min="15612" max="15613" width="0" style="163" hidden="1" customWidth="1"/>
    <col min="15614" max="15614" width="10.33203125" style="163"/>
    <col min="15615" max="15619" width="0" style="163" hidden="1" customWidth="1"/>
    <col min="15620" max="15851" width="10.33203125" style="163"/>
    <col min="15852" max="15852" width="5.53125" style="163" customWidth="1"/>
    <col min="15853" max="15853" width="32.6640625" style="163" customWidth="1"/>
    <col min="15854" max="15854" width="10" style="163" customWidth="1"/>
    <col min="15855" max="15855" width="10.86328125" style="163" customWidth="1"/>
    <col min="15856" max="15861" width="0" style="163" hidden="1" customWidth="1"/>
    <col min="15862" max="15862" width="10.33203125" style="163" customWidth="1"/>
    <col min="15863" max="15865" width="0" style="163" hidden="1" customWidth="1"/>
    <col min="15866" max="15866" width="10.33203125" style="163" customWidth="1"/>
    <col min="15867" max="15867" width="11" style="163" customWidth="1"/>
    <col min="15868" max="15869" width="0" style="163" hidden="1" customWidth="1"/>
    <col min="15870" max="15870" width="10.33203125" style="163"/>
    <col min="15871" max="15875" width="0" style="163" hidden="1" customWidth="1"/>
    <col min="15876" max="16107" width="10.33203125" style="163"/>
    <col min="16108" max="16108" width="5.53125" style="163" customWidth="1"/>
    <col min="16109" max="16109" width="32.6640625" style="163" customWidth="1"/>
    <col min="16110" max="16110" width="10" style="163" customWidth="1"/>
    <col min="16111" max="16111" width="10.86328125" style="163" customWidth="1"/>
    <col min="16112" max="16117" width="0" style="163" hidden="1" customWidth="1"/>
    <col min="16118" max="16118" width="10.33203125" style="163" customWidth="1"/>
    <col min="16119" max="16121" width="0" style="163" hidden="1" customWidth="1"/>
    <col min="16122" max="16122" width="10.33203125" style="163" customWidth="1"/>
    <col min="16123" max="16123" width="11" style="163" customWidth="1"/>
    <col min="16124" max="16125" width="0" style="163" hidden="1" customWidth="1"/>
    <col min="16126" max="16126" width="10.33203125" style="163"/>
    <col min="16127" max="16131" width="0" style="163" hidden="1" customWidth="1"/>
    <col min="16132" max="16384" width="10.33203125" style="163"/>
  </cols>
  <sheetData>
    <row r="1" spans="1:12" ht="18" customHeight="1" x14ac:dyDescent="0.45">
      <c r="A1" s="161" t="s">
        <v>81</v>
      </c>
      <c r="B1" s="161"/>
      <c r="C1" s="161"/>
      <c r="D1" s="161"/>
      <c r="E1" s="161"/>
      <c r="F1" s="161"/>
      <c r="G1" s="161"/>
      <c r="H1" s="161"/>
      <c r="I1" s="161"/>
    </row>
    <row r="2" spans="1:12" ht="18" customHeight="1" x14ac:dyDescent="0.45">
      <c r="A2" s="130" t="s">
        <v>93</v>
      </c>
      <c r="B2" s="130"/>
      <c r="C2" s="130"/>
      <c r="D2" s="130"/>
      <c r="E2" s="130"/>
      <c r="F2" s="130"/>
      <c r="G2" s="130"/>
      <c r="H2" s="130"/>
      <c r="I2" s="130"/>
    </row>
    <row r="3" spans="1:12" ht="18" customHeight="1" x14ac:dyDescent="0.45">
      <c r="A3" s="131" t="str">
        <f>'Thu 9 thang '!A3:I3</f>
        <v>(Kèm theo Báo cáo số            /BC-UBND ngày      tháng 9 năm 2024 của Ủy ban nhân dân Thành phố)</v>
      </c>
      <c r="B3" s="132"/>
      <c r="C3" s="132"/>
      <c r="D3" s="132"/>
      <c r="E3" s="132"/>
      <c r="F3" s="132"/>
      <c r="G3" s="132"/>
      <c r="H3" s="132"/>
      <c r="I3" s="132"/>
    </row>
    <row r="4" spans="1:12" ht="16.5" x14ac:dyDescent="0.45">
      <c r="A4" s="12"/>
      <c r="B4" s="12"/>
      <c r="C4" s="12"/>
    </row>
    <row r="5" spans="1:12" ht="16.899999999999999" thickBot="1" x14ac:dyDescent="0.5">
      <c r="A5" s="165"/>
      <c r="B5" s="165"/>
      <c r="H5" s="166" t="s">
        <v>54</v>
      </c>
      <c r="I5" s="166"/>
    </row>
    <row r="6" spans="1:12" ht="16.5" customHeight="1" x14ac:dyDescent="0.45">
      <c r="A6" s="139" t="s">
        <v>4</v>
      </c>
      <c r="B6" s="174" t="s">
        <v>55</v>
      </c>
      <c r="C6" s="137" t="s">
        <v>83</v>
      </c>
      <c r="D6" s="137" t="s">
        <v>96</v>
      </c>
      <c r="E6" s="133" t="s">
        <v>94</v>
      </c>
      <c r="F6" s="133" t="s">
        <v>95</v>
      </c>
      <c r="G6" s="121" t="s">
        <v>102</v>
      </c>
      <c r="H6" s="141" t="s">
        <v>100</v>
      </c>
      <c r="I6" s="135" t="s">
        <v>56</v>
      </c>
    </row>
    <row r="7" spans="1:12" ht="72.599999999999994" customHeight="1" x14ac:dyDescent="0.45">
      <c r="A7" s="140"/>
      <c r="B7" s="175"/>
      <c r="C7" s="138"/>
      <c r="D7" s="138"/>
      <c r="E7" s="134"/>
      <c r="F7" s="134"/>
      <c r="G7" s="122"/>
      <c r="H7" s="142"/>
      <c r="I7" s="136"/>
    </row>
    <row r="8" spans="1:12" ht="23.75" customHeight="1" x14ac:dyDescent="0.45">
      <c r="A8" s="83"/>
      <c r="B8" s="176" t="s">
        <v>5</v>
      </c>
      <c r="C8" s="84">
        <f>C9+C15+C13</f>
        <v>13430</v>
      </c>
      <c r="D8" s="84">
        <f>D9+D15+D13</f>
        <v>11096</v>
      </c>
      <c r="E8" s="84">
        <f>E9+E12+E14</f>
        <v>2287</v>
      </c>
      <c r="F8" s="84">
        <f>F9+F15+F13</f>
        <v>13430</v>
      </c>
      <c r="G8" s="84">
        <f>G9+G15+G13</f>
        <v>14235.799999999997</v>
      </c>
      <c r="H8" s="85">
        <f>F8/C8</f>
        <v>1</v>
      </c>
      <c r="I8" s="167"/>
      <c r="K8" s="168">
        <f>D8/C8</f>
        <v>0.82620997766195081</v>
      </c>
      <c r="L8" s="169"/>
    </row>
    <row r="9" spans="1:12" ht="23.75" customHeight="1" x14ac:dyDescent="0.45">
      <c r="A9" s="83" t="s">
        <v>1</v>
      </c>
      <c r="B9" s="86" t="s">
        <v>57</v>
      </c>
      <c r="C9" s="94">
        <f>SUM(C10:C12)</f>
        <v>9948</v>
      </c>
      <c r="D9" s="94">
        <f>SUM(D10:D12)</f>
        <v>7883</v>
      </c>
      <c r="E9" s="94">
        <f>SUM(E10:E12)</f>
        <v>2065</v>
      </c>
      <c r="F9" s="94">
        <f>SUM(F10:F12)</f>
        <v>9948</v>
      </c>
      <c r="G9" s="94">
        <f>SUM(G10:G12)</f>
        <v>10544.88</v>
      </c>
      <c r="H9" s="95">
        <f>F9/C9</f>
        <v>1</v>
      </c>
      <c r="I9" s="87"/>
      <c r="K9" s="169"/>
      <c r="L9" s="169"/>
    </row>
    <row r="10" spans="1:12" ht="23.75" customHeight="1" x14ac:dyDescent="0.45">
      <c r="A10" s="88">
        <v>2</v>
      </c>
      <c r="B10" s="177" t="s">
        <v>92</v>
      </c>
      <c r="C10" s="96">
        <v>8793</v>
      </c>
      <c r="D10" s="96">
        <v>6972</v>
      </c>
      <c r="E10" s="96">
        <f t="shared" ref="E10:E31" si="0">F10-D10</f>
        <v>1821</v>
      </c>
      <c r="F10" s="97">
        <f>C10</f>
        <v>8793</v>
      </c>
      <c r="G10" s="97">
        <v>9320.58</v>
      </c>
      <c r="H10" s="98">
        <f>F10/C10</f>
        <v>1</v>
      </c>
      <c r="I10" s="167"/>
    </row>
    <row r="11" spans="1:12" ht="23.75" customHeight="1" x14ac:dyDescent="0.45">
      <c r="A11" s="89">
        <v>3</v>
      </c>
      <c r="B11" s="178" t="s">
        <v>58</v>
      </c>
      <c r="C11" s="96">
        <v>165</v>
      </c>
      <c r="D11" s="96">
        <v>91</v>
      </c>
      <c r="E11" s="96">
        <f t="shared" si="0"/>
        <v>74</v>
      </c>
      <c r="F11" s="97">
        <f>C11</f>
        <v>165</v>
      </c>
      <c r="G11" s="97">
        <v>174.9</v>
      </c>
      <c r="H11" s="98">
        <f t="shared" ref="H11:H13" si="1">F11/C11</f>
        <v>1</v>
      </c>
      <c r="I11" s="167"/>
    </row>
    <row r="12" spans="1:12" ht="23.75" customHeight="1" x14ac:dyDescent="0.45">
      <c r="A12" s="88">
        <v>4</v>
      </c>
      <c r="B12" s="178" t="s">
        <v>59</v>
      </c>
      <c r="C12" s="96">
        <v>990</v>
      </c>
      <c r="D12" s="96">
        <v>820</v>
      </c>
      <c r="E12" s="96">
        <f t="shared" si="0"/>
        <v>170</v>
      </c>
      <c r="F12" s="97">
        <f>C12</f>
        <v>990</v>
      </c>
      <c r="G12" s="97">
        <v>1049.4000000000001</v>
      </c>
      <c r="H12" s="98">
        <f t="shared" si="1"/>
        <v>1</v>
      </c>
      <c r="I12" s="170"/>
    </row>
    <row r="13" spans="1:12" ht="23.75" customHeight="1" x14ac:dyDescent="0.45">
      <c r="A13" s="90" t="s">
        <v>2</v>
      </c>
      <c r="B13" s="91" t="s">
        <v>60</v>
      </c>
      <c r="C13" s="99">
        <f t="shared" ref="C13:G13" si="2">C14</f>
        <v>287</v>
      </c>
      <c r="D13" s="99">
        <f t="shared" si="2"/>
        <v>235</v>
      </c>
      <c r="E13" s="99">
        <f t="shared" si="2"/>
        <v>52</v>
      </c>
      <c r="F13" s="99">
        <f t="shared" si="2"/>
        <v>287</v>
      </c>
      <c r="G13" s="99">
        <f t="shared" si="2"/>
        <v>304.22000000000003</v>
      </c>
      <c r="H13" s="98">
        <f t="shared" si="1"/>
        <v>1</v>
      </c>
      <c r="I13" s="167"/>
    </row>
    <row r="14" spans="1:12" ht="32.65" customHeight="1" x14ac:dyDescent="0.45">
      <c r="A14" s="88">
        <v>1</v>
      </c>
      <c r="B14" s="177" t="s">
        <v>78</v>
      </c>
      <c r="C14" s="96">
        <v>287</v>
      </c>
      <c r="D14" s="96">
        <v>235</v>
      </c>
      <c r="E14" s="96">
        <f t="shared" si="0"/>
        <v>52</v>
      </c>
      <c r="F14" s="97">
        <v>287</v>
      </c>
      <c r="G14" s="97">
        <v>304.22000000000003</v>
      </c>
      <c r="H14" s="85">
        <f t="shared" ref="H14:H15" si="3">D14/C14</f>
        <v>0.81881533101045301</v>
      </c>
      <c r="I14" s="171"/>
    </row>
    <row r="15" spans="1:12" ht="23.75" customHeight="1" x14ac:dyDescent="0.45">
      <c r="A15" s="90" t="s">
        <v>61</v>
      </c>
      <c r="B15" s="91" t="s">
        <v>62</v>
      </c>
      <c r="C15" s="100">
        <f>SUM(C16:C31)</f>
        <v>3195</v>
      </c>
      <c r="D15" s="100">
        <f t="shared" ref="D15:G15" si="4">SUM(D16:D31)</f>
        <v>2978</v>
      </c>
      <c r="E15" s="100">
        <f t="shared" si="4"/>
        <v>217</v>
      </c>
      <c r="F15" s="100">
        <f t="shared" si="4"/>
        <v>3195</v>
      </c>
      <c r="G15" s="100">
        <f t="shared" si="4"/>
        <v>3386.6999999999994</v>
      </c>
      <c r="H15" s="85">
        <f>D15/C15</f>
        <v>0.93208137715179973</v>
      </c>
      <c r="I15" s="171"/>
    </row>
    <row r="16" spans="1:12" ht="23.75" customHeight="1" x14ac:dyDescent="0.45">
      <c r="A16" s="92">
        <v>1</v>
      </c>
      <c r="B16" s="179" t="s">
        <v>70</v>
      </c>
      <c r="C16" s="101">
        <v>166</v>
      </c>
      <c r="D16" s="101">
        <v>151</v>
      </c>
      <c r="E16" s="96">
        <f>F16-D16</f>
        <v>15</v>
      </c>
      <c r="F16" s="102">
        <f>C16</f>
        <v>166</v>
      </c>
      <c r="G16" s="102">
        <v>175.96</v>
      </c>
      <c r="H16" s="98">
        <f>F16/C16</f>
        <v>1</v>
      </c>
      <c r="I16" s="167"/>
    </row>
    <row r="17" spans="1:9" ht="23.75" customHeight="1" x14ac:dyDescent="0.45">
      <c r="A17" s="92">
        <v>2</v>
      </c>
      <c r="B17" s="179" t="s">
        <v>71</v>
      </c>
      <c r="C17" s="101">
        <v>148</v>
      </c>
      <c r="D17" s="101">
        <v>78</v>
      </c>
      <c r="E17" s="96">
        <f t="shared" si="0"/>
        <v>70</v>
      </c>
      <c r="F17" s="102">
        <f t="shared" ref="F17:F31" si="5">C17</f>
        <v>148</v>
      </c>
      <c r="G17" s="102">
        <v>156.88</v>
      </c>
      <c r="H17" s="98">
        <f t="shared" ref="H17:H31" si="6">F17/C17</f>
        <v>1</v>
      </c>
      <c r="I17" s="167"/>
    </row>
    <row r="18" spans="1:9" ht="23.75" customHeight="1" x14ac:dyDescent="0.45">
      <c r="A18" s="92">
        <v>3</v>
      </c>
      <c r="B18" s="179" t="s">
        <v>72</v>
      </c>
      <c r="C18" s="101">
        <v>62</v>
      </c>
      <c r="D18" s="101">
        <v>51</v>
      </c>
      <c r="E18" s="96">
        <f t="shared" si="0"/>
        <v>11</v>
      </c>
      <c r="F18" s="102">
        <f t="shared" si="5"/>
        <v>62</v>
      </c>
      <c r="G18" s="102">
        <v>65.72</v>
      </c>
      <c r="H18" s="98">
        <f t="shared" si="6"/>
        <v>1</v>
      </c>
      <c r="I18" s="167"/>
    </row>
    <row r="19" spans="1:9" ht="23.75" customHeight="1" x14ac:dyDescent="0.45">
      <c r="A19" s="92">
        <v>4</v>
      </c>
      <c r="B19" s="179" t="s">
        <v>73</v>
      </c>
      <c r="C19" s="101">
        <v>128</v>
      </c>
      <c r="D19" s="101">
        <v>90</v>
      </c>
      <c r="E19" s="96">
        <f t="shared" si="0"/>
        <v>38</v>
      </c>
      <c r="F19" s="102">
        <f t="shared" si="5"/>
        <v>128</v>
      </c>
      <c r="G19" s="102">
        <v>135.68</v>
      </c>
      <c r="H19" s="98">
        <f t="shared" si="6"/>
        <v>1</v>
      </c>
      <c r="I19" s="167"/>
    </row>
    <row r="20" spans="1:9" ht="23.75" customHeight="1" x14ac:dyDescent="0.45">
      <c r="A20" s="92">
        <v>5</v>
      </c>
      <c r="B20" s="179" t="s">
        <v>74</v>
      </c>
      <c r="C20" s="101">
        <v>44</v>
      </c>
      <c r="D20" s="101">
        <v>58</v>
      </c>
      <c r="E20" s="96">
        <f t="shared" si="0"/>
        <v>-14</v>
      </c>
      <c r="F20" s="102">
        <f t="shared" si="5"/>
        <v>44</v>
      </c>
      <c r="G20" s="102">
        <v>46.64</v>
      </c>
      <c r="H20" s="98">
        <f t="shared" si="6"/>
        <v>1</v>
      </c>
      <c r="I20" s="167"/>
    </row>
    <row r="21" spans="1:9" ht="23.75" customHeight="1" x14ac:dyDescent="0.45">
      <c r="A21" s="92">
        <v>6</v>
      </c>
      <c r="B21" s="179" t="s">
        <v>75</v>
      </c>
      <c r="C21" s="101">
        <v>62</v>
      </c>
      <c r="D21" s="101">
        <v>37</v>
      </c>
      <c r="E21" s="96">
        <f t="shared" si="0"/>
        <v>25</v>
      </c>
      <c r="F21" s="102">
        <f t="shared" si="5"/>
        <v>62</v>
      </c>
      <c r="G21" s="102">
        <v>65.72</v>
      </c>
      <c r="H21" s="98">
        <f t="shared" si="6"/>
        <v>1</v>
      </c>
      <c r="I21" s="167"/>
    </row>
    <row r="22" spans="1:9" ht="23.75" customHeight="1" x14ac:dyDescent="0.45">
      <c r="A22" s="92">
        <v>7</v>
      </c>
      <c r="B22" s="179" t="s">
        <v>76</v>
      </c>
      <c r="C22" s="101">
        <v>27</v>
      </c>
      <c r="D22" s="101">
        <v>37</v>
      </c>
      <c r="E22" s="96">
        <f t="shared" si="0"/>
        <v>-10</v>
      </c>
      <c r="F22" s="102">
        <f t="shared" si="5"/>
        <v>27</v>
      </c>
      <c r="G22" s="102">
        <v>28.62</v>
      </c>
      <c r="H22" s="98">
        <f t="shared" si="6"/>
        <v>1</v>
      </c>
      <c r="I22" s="167"/>
    </row>
    <row r="23" spans="1:9" ht="23.75" customHeight="1" x14ac:dyDescent="0.45">
      <c r="A23" s="92">
        <v>8</v>
      </c>
      <c r="B23" s="179" t="s">
        <v>77</v>
      </c>
      <c r="C23" s="101">
        <v>80</v>
      </c>
      <c r="D23" s="101">
        <f>63+49+30</f>
        <v>142</v>
      </c>
      <c r="E23" s="96">
        <f t="shared" si="0"/>
        <v>-62</v>
      </c>
      <c r="F23" s="102">
        <f t="shared" si="5"/>
        <v>80</v>
      </c>
      <c r="G23" s="102">
        <v>84.8</v>
      </c>
      <c r="H23" s="98">
        <f t="shared" si="6"/>
        <v>1</v>
      </c>
      <c r="I23" s="167"/>
    </row>
    <row r="24" spans="1:9" ht="23.75" customHeight="1" x14ac:dyDescent="0.45">
      <c r="A24" s="92">
        <v>9</v>
      </c>
      <c r="B24" s="179" t="s">
        <v>63</v>
      </c>
      <c r="C24" s="103">
        <v>1177</v>
      </c>
      <c r="D24" s="103">
        <f>766+309+71</f>
        <v>1146</v>
      </c>
      <c r="E24" s="96">
        <f t="shared" si="0"/>
        <v>31</v>
      </c>
      <c r="F24" s="102">
        <f t="shared" si="5"/>
        <v>1177</v>
      </c>
      <c r="G24" s="102">
        <v>1247.6199999999999</v>
      </c>
      <c r="H24" s="98">
        <f t="shared" si="6"/>
        <v>1</v>
      </c>
      <c r="I24" s="167"/>
    </row>
    <row r="25" spans="1:9" ht="23.75" customHeight="1" x14ac:dyDescent="0.45">
      <c r="A25" s="92">
        <v>10</v>
      </c>
      <c r="B25" s="179" t="s">
        <v>64</v>
      </c>
      <c r="C25" s="101">
        <v>249</v>
      </c>
      <c r="D25" s="101">
        <f>29+95+24</f>
        <v>148</v>
      </c>
      <c r="E25" s="96">
        <f t="shared" si="0"/>
        <v>101</v>
      </c>
      <c r="F25" s="102">
        <f t="shared" si="5"/>
        <v>249</v>
      </c>
      <c r="G25" s="102">
        <v>263.94</v>
      </c>
      <c r="H25" s="98">
        <f t="shared" si="6"/>
        <v>1</v>
      </c>
      <c r="I25" s="167"/>
    </row>
    <row r="26" spans="1:9" ht="23.75" customHeight="1" x14ac:dyDescent="0.45">
      <c r="A26" s="92">
        <v>11</v>
      </c>
      <c r="B26" s="179" t="s">
        <v>65</v>
      </c>
      <c r="C26" s="101">
        <v>295</v>
      </c>
      <c r="D26" s="101">
        <v>151</v>
      </c>
      <c r="E26" s="96">
        <f t="shared" si="0"/>
        <v>144</v>
      </c>
      <c r="F26" s="102">
        <f t="shared" si="5"/>
        <v>295</v>
      </c>
      <c r="G26" s="102">
        <v>312.7</v>
      </c>
      <c r="H26" s="98">
        <f t="shared" si="6"/>
        <v>1</v>
      </c>
      <c r="I26" s="167"/>
    </row>
    <row r="27" spans="1:9" ht="23.75" customHeight="1" x14ac:dyDescent="0.45">
      <c r="A27" s="92">
        <v>12</v>
      </c>
      <c r="B27" s="179" t="s">
        <v>67</v>
      </c>
      <c r="C27" s="101">
        <v>43</v>
      </c>
      <c r="D27" s="101">
        <v>46</v>
      </c>
      <c r="E27" s="96">
        <f t="shared" si="0"/>
        <v>-3</v>
      </c>
      <c r="F27" s="102">
        <f t="shared" si="5"/>
        <v>43</v>
      </c>
      <c r="G27" s="102">
        <v>45.58</v>
      </c>
      <c r="H27" s="98">
        <f t="shared" si="6"/>
        <v>1</v>
      </c>
      <c r="I27" s="167"/>
    </row>
    <row r="28" spans="1:9" ht="23.75" customHeight="1" x14ac:dyDescent="0.45">
      <c r="A28" s="92">
        <v>13</v>
      </c>
      <c r="B28" s="179" t="s">
        <v>66</v>
      </c>
      <c r="C28" s="101">
        <v>143</v>
      </c>
      <c r="D28" s="101">
        <f>62+49+30</f>
        <v>141</v>
      </c>
      <c r="E28" s="96">
        <f t="shared" si="0"/>
        <v>2</v>
      </c>
      <c r="F28" s="102">
        <f t="shared" si="5"/>
        <v>143</v>
      </c>
      <c r="G28" s="102">
        <v>151.58000000000001</v>
      </c>
      <c r="H28" s="98">
        <f t="shared" si="6"/>
        <v>1</v>
      </c>
      <c r="I28" s="167"/>
    </row>
    <row r="29" spans="1:9" ht="23.75" customHeight="1" x14ac:dyDescent="0.45">
      <c r="A29" s="92">
        <v>14</v>
      </c>
      <c r="B29" s="179" t="s">
        <v>68</v>
      </c>
      <c r="C29" s="101">
        <v>173</v>
      </c>
      <c r="D29" s="101">
        <f>143+112</f>
        <v>255</v>
      </c>
      <c r="E29" s="96">
        <f t="shared" si="0"/>
        <v>-82</v>
      </c>
      <c r="F29" s="102">
        <f t="shared" si="5"/>
        <v>173</v>
      </c>
      <c r="G29" s="102">
        <v>183.38</v>
      </c>
      <c r="H29" s="98">
        <f t="shared" si="6"/>
        <v>1</v>
      </c>
      <c r="I29" s="167"/>
    </row>
    <row r="30" spans="1:9" ht="23.75" customHeight="1" x14ac:dyDescent="0.45">
      <c r="A30" s="92">
        <v>15</v>
      </c>
      <c r="B30" s="179" t="s">
        <v>69</v>
      </c>
      <c r="C30" s="101">
        <v>378</v>
      </c>
      <c r="D30" s="101">
        <f>245+190</f>
        <v>435</v>
      </c>
      <c r="E30" s="96">
        <f t="shared" si="0"/>
        <v>-57</v>
      </c>
      <c r="F30" s="102">
        <f t="shared" si="5"/>
        <v>378</v>
      </c>
      <c r="G30" s="102">
        <v>400.68</v>
      </c>
      <c r="H30" s="98">
        <f t="shared" si="6"/>
        <v>1</v>
      </c>
      <c r="I30" s="167"/>
    </row>
    <row r="31" spans="1:9" ht="23.75" customHeight="1" thickBot="1" x14ac:dyDescent="0.5">
      <c r="A31" s="93">
        <v>16</v>
      </c>
      <c r="B31" s="180" t="s">
        <v>112</v>
      </c>
      <c r="C31" s="104">
        <v>20</v>
      </c>
      <c r="D31" s="104">
        <v>12</v>
      </c>
      <c r="E31" s="105">
        <f t="shared" si="0"/>
        <v>8</v>
      </c>
      <c r="F31" s="106">
        <f t="shared" si="5"/>
        <v>20</v>
      </c>
      <c r="G31" s="106">
        <v>21.2</v>
      </c>
      <c r="H31" s="107">
        <f t="shared" si="6"/>
        <v>1</v>
      </c>
      <c r="I31" s="172"/>
    </row>
  </sheetData>
  <mergeCells count="13">
    <mergeCell ref="A1:I1"/>
    <mergeCell ref="A2:I2"/>
    <mergeCell ref="A3:I3"/>
    <mergeCell ref="H5:I5"/>
    <mergeCell ref="F6:F7"/>
    <mergeCell ref="I6:I7"/>
    <mergeCell ref="B6:B7"/>
    <mergeCell ref="A6:A7"/>
    <mergeCell ref="H6:H7"/>
    <mergeCell ref="E6:E7"/>
    <mergeCell ref="D6:D7"/>
    <mergeCell ref="C6:C7"/>
    <mergeCell ref="G6:G7"/>
  </mergeCells>
  <printOptions horizontalCentered="1"/>
  <pageMargins left="0.22" right="0.2" top="0.98425196850393704" bottom="0.511811023622047" header="0.31496062992126" footer="0.31496062992126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Thu 9 thang </vt:lpstr>
      <vt:lpstr>Chi 09 </vt:lpstr>
      <vt:lpstr>QLNS</vt:lpstr>
      <vt:lpstr>'Chi 09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2024-09-22T13:30:33Z</dcterms:modified>
</cp:coreProperties>
</file>